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.sladoljev\AppData\Local\Microsoft\Windows\INetCache\Content.Outlook\NNGKB77Q\"/>
    </mc:Choice>
  </mc:AlternateContent>
  <bookViews>
    <workbookView xWindow="0" yWindow="0" windowWidth="28800" windowHeight="12330" tabRatio="826" firstSheet="1" activeTab="1"/>
  </bookViews>
  <sheets>
    <sheet name="ANALIZA" sheetId="29" state="hidden" r:id="rId1"/>
    <sheet name="1. rebalans 2021." sheetId="46" r:id="rId2"/>
  </sheets>
  <definedNames>
    <definedName name="_xlnm._FilterDatabase" localSheetId="1" hidden="1">'1. rebalans 2021.'!$A$1:$K$4378</definedName>
    <definedName name="_xlnm._FilterDatabase" localSheetId="0" hidden="1">ANALIZA!$A$1:$U$1319</definedName>
    <definedName name="DATA7">#REF!</definedName>
    <definedName name="_xlnm.Print_Area" localSheetId="1">'1. rebalans 2021.'!$A$1:$K$4377</definedName>
    <definedName name="_xlnm.Print_Area" localSheetId="0">ANALIZA!$A$1:$U$1320</definedName>
    <definedName name="_xlnm.Print_Titles" localSheetId="1">'1. rebalans 2021.'!$1:$1</definedName>
    <definedName name="_xlnm.Print_Titles" localSheetId="0">ANALIZA!$1:$2</definedName>
    <definedName name="Z_690963E0_70D2_4DD9_8517_3DDCFA408CAC_.wvu.Cols" localSheetId="0" hidden="1">ANALIZA!$G:$N,ANALIZA!$Q:$Q</definedName>
    <definedName name="Z_690963E0_70D2_4DD9_8517_3DDCFA408CAC_.wvu.FilterData" localSheetId="1" hidden="1">'1. rebalans 2021.'!$B$1:$F$1815</definedName>
    <definedName name="Z_690963E0_70D2_4DD9_8517_3DDCFA408CAC_.wvu.FilterData" localSheetId="0" hidden="1">ANALIZA!$A$1:$U$1319</definedName>
    <definedName name="Z_690963E0_70D2_4DD9_8517_3DDCFA408CAC_.wvu.PrintArea" localSheetId="1" hidden="1">'1. rebalans 2021.'!$B$1:$F$1815</definedName>
    <definedName name="Z_690963E0_70D2_4DD9_8517_3DDCFA408CAC_.wvu.PrintArea" localSheetId="0" hidden="1">ANALIZA!$A$1:$U$1320</definedName>
    <definedName name="Z_690963E0_70D2_4DD9_8517_3DDCFA408CAC_.wvu.PrintTitles" localSheetId="1" hidden="1">'1. rebalans 2021.'!$1:$2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'1. rebalans 2021.'!$B$1:$F$1815</definedName>
    <definedName name="Z_ADF3AB29_43ED_443C_A574_B6816DBD0304_.wvu.FilterData" localSheetId="0" hidden="1">ANALIZA!$A$1:$U$1319</definedName>
    <definedName name="Z_ADF3AB29_43ED_443C_A574_B6816DBD0304_.wvu.PrintArea" localSheetId="1" hidden="1">'1. rebalans 2021.'!$B$1:$F$1815</definedName>
    <definedName name="Z_ADF3AB29_43ED_443C_A574_B6816DBD0304_.wvu.PrintArea" localSheetId="0" hidden="1">ANALIZA!$A$1:$U$1320</definedName>
    <definedName name="Z_ADF3AB29_43ED_443C_A574_B6816DBD0304_.wvu.PrintTitles" localSheetId="1" hidden="1">'1. rebalans 2021.'!$1:$2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'1. rebalans 2021.'!#REF!,'1. rebalans 2021.'!#REF!,'1. rebalans 2021.'!#REF!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'1. rebalans 2021.'!$B$1:$F$1815</definedName>
    <definedName name="Z_BF7D9503_FC72_444A_AD83_942488A2948C_.wvu.FilterData" localSheetId="0" hidden="1">ANALIZA!$A$1:$I$1291</definedName>
    <definedName name="Z_BF7D9503_FC72_444A_AD83_942488A2948C_.wvu.PrintArea" localSheetId="1" hidden="1">'1. rebalans 2021.'!$B$1:$F$1815</definedName>
    <definedName name="Z_BF7D9503_FC72_444A_AD83_942488A2948C_.wvu.PrintArea" localSheetId="0" hidden="1">ANALIZA!$A$1:$I$1291</definedName>
    <definedName name="Z_BF7D9503_FC72_444A_AD83_942488A2948C_.wvu.PrintTitles" localSheetId="1" hidden="1">'1. rebalans 2021.'!$1:$1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'1. rebalans 2021.'!$B$1:$F$1815</definedName>
    <definedName name="Z_E8EF3827_4217_4303_8A9B_BBF667C26949_.wvu.FilterData" localSheetId="0" hidden="1">ANALIZA!$A$1:$U$1319</definedName>
    <definedName name="Z_E8EF3827_4217_4303_8A9B_BBF667C26949_.wvu.PrintArea" localSheetId="1" hidden="1">'1. rebalans 2021.'!$B$1:$F$1815</definedName>
    <definedName name="Z_E8EF3827_4217_4303_8A9B_BBF667C26949_.wvu.PrintArea" localSheetId="0" hidden="1">ANALIZA!$A$1:$U$1320</definedName>
    <definedName name="Z_E8EF3827_4217_4303_8A9B_BBF667C26949_.wvu.PrintTitles" localSheetId="1" hidden="1">'1. rebalans 2021.'!$1:$2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 - unos" guid="{E8EF3827-4217-4303-8A9B-BBF667C26949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početna" guid="{690963E0-70D2-4DD9-8517-3DDCFA408CAC}" maximized="1" windowWidth="1676" windowHeight="777" tabRatio="601" activeSheetId="31"/>
    <customWorkbookView name="andreja.sladoljev - Personal View" guid="{BF7D9503-FC72-444A-AD83-942488A2948C}" mergeInterval="0" personalView="1" maximized="1" windowWidth="1676" windowHeight="904" tabRatio="601" activeSheetId="1"/>
  </customWorkbookViews>
</workbook>
</file>

<file path=xl/calcChain.xml><?xml version="1.0" encoding="utf-8"?>
<calcChain xmlns="http://schemas.openxmlformats.org/spreadsheetml/2006/main">
  <c r="K3" i="46" l="1"/>
  <c r="K4" i="46"/>
  <c r="K5" i="46"/>
  <c r="K6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K35" i="46"/>
  <c r="K36" i="46"/>
  <c r="K37" i="46"/>
  <c r="K38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1" i="46"/>
  <c r="K62" i="46"/>
  <c r="K63" i="46"/>
  <c r="K64" i="46"/>
  <c r="K65" i="46"/>
  <c r="K66" i="46"/>
  <c r="K67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5" i="46"/>
  <c r="K96" i="46"/>
  <c r="K97" i="46"/>
  <c r="K98" i="46"/>
  <c r="K99" i="46"/>
  <c r="K100" i="46"/>
  <c r="K101" i="46"/>
  <c r="K102" i="46"/>
  <c r="K103" i="46"/>
  <c r="K104" i="46"/>
  <c r="K105" i="46"/>
  <c r="K106" i="46"/>
  <c r="K107" i="46"/>
  <c r="K108" i="46"/>
  <c r="K109" i="46"/>
  <c r="K110" i="46"/>
  <c r="K111" i="46"/>
  <c r="K112" i="46"/>
  <c r="K113" i="46"/>
  <c r="K114" i="46"/>
  <c r="K115" i="46"/>
  <c r="K116" i="46"/>
  <c r="K117" i="46"/>
  <c r="K118" i="46"/>
  <c r="K119" i="46"/>
  <c r="K120" i="46"/>
  <c r="K121" i="46"/>
  <c r="K122" i="46"/>
  <c r="K123" i="46"/>
  <c r="K124" i="46"/>
  <c r="K125" i="46"/>
  <c r="K126" i="46"/>
  <c r="K127" i="46"/>
  <c r="K128" i="46"/>
  <c r="K129" i="46"/>
  <c r="K130" i="46"/>
  <c r="K131" i="46"/>
  <c r="K132" i="46"/>
  <c r="K133" i="46"/>
  <c r="K134" i="46"/>
  <c r="K135" i="46"/>
  <c r="K136" i="46"/>
  <c r="K137" i="46"/>
  <c r="K138" i="46"/>
  <c r="K139" i="46"/>
  <c r="K140" i="46"/>
  <c r="K141" i="46"/>
  <c r="K142" i="46"/>
  <c r="K143" i="46"/>
  <c r="K144" i="46"/>
  <c r="K145" i="46"/>
  <c r="K146" i="46"/>
  <c r="K147" i="46"/>
  <c r="K148" i="46"/>
  <c r="K149" i="46"/>
  <c r="K150" i="46"/>
  <c r="K151" i="46"/>
  <c r="K152" i="46"/>
  <c r="K153" i="46"/>
  <c r="K154" i="46"/>
  <c r="K155" i="46"/>
  <c r="K156" i="46"/>
  <c r="K157" i="46"/>
  <c r="K158" i="46"/>
  <c r="K159" i="46"/>
  <c r="K160" i="46"/>
  <c r="K161" i="46"/>
  <c r="K162" i="46"/>
  <c r="K163" i="46"/>
  <c r="K164" i="46"/>
  <c r="K165" i="46"/>
  <c r="K166" i="46"/>
  <c r="K167" i="46"/>
  <c r="K168" i="46"/>
  <c r="K169" i="46"/>
  <c r="K170" i="46"/>
  <c r="K171" i="46"/>
  <c r="K172" i="46"/>
  <c r="K173" i="46"/>
  <c r="K174" i="46"/>
  <c r="K175" i="46"/>
  <c r="K176" i="46"/>
  <c r="K177" i="46"/>
  <c r="K178" i="46"/>
  <c r="K179" i="46"/>
  <c r="K180" i="46"/>
  <c r="K181" i="46"/>
  <c r="K182" i="46"/>
  <c r="K183" i="46"/>
  <c r="K184" i="46"/>
  <c r="K185" i="46"/>
  <c r="K186" i="46"/>
  <c r="K187" i="46"/>
  <c r="K188" i="46"/>
  <c r="K189" i="46"/>
  <c r="K190" i="46"/>
  <c r="K191" i="46"/>
  <c r="K192" i="46"/>
  <c r="K193" i="46"/>
  <c r="K194" i="46"/>
  <c r="K195" i="46"/>
  <c r="K196" i="46"/>
  <c r="K197" i="46"/>
  <c r="K198" i="46"/>
  <c r="K199" i="46"/>
  <c r="K200" i="46"/>
  <c r="K201" i="46"/>
  <c r="K202" i="46"/>
  <c r="K203" i="46"/>
  <c r="K204" i="46"/>
  <c r="K205" i="46"/>
  <c r="K206" i="46"/>
  <c r="K207" i="46"/>
  <c r="K208" i="46"/>
  <c r="K209" i="46"/>
  <c r="K210" i="46"/>
  <c r="K211" i="46"/>
  <c r="K212" i="46"/>
  <c r="K213" i="46"/>
  <c r="K214" i="46"/>
  <c r="K215" i="46"/>
  <c r="K216" i="46"/>
  <c r="K217" i="46"/>
  <c r="K218" i="46"/>
  <c r="K219" i="46"/>
  <c r="K220" i="46"/>
  <c r="K221" i="46"/>
  <c r="K222" i="46"/>
  <c r="K223" i="46"/>
  <c r="K224" i="46"/>
  <c r="K225" i="46"/>
  <c r="K226" i="46"/>
  <c r="K227" i="46"/>
  <c r="K228" i="46"/>
  <c r="K229" i="46"/>
  <c r="K230" i="46"/>
  <c r="K231" i="46"/>
  <c r="K232" i="46"/>
  <c r="K233" i="46"/>
  <c r="K234" i="46"/>
  <c r="K235" i="46"/>
  <c r="K236" i="46"/>
  <c r="K237" i="46"/>
  <c r="K238" i="46"/>
  <c r="K239" i="46"/>
  <c r="K240" i="46"/>
  <c r="K241" i="46"/>
  <c r="K242" i="46"/>
  <c r="K243" i="46"/>
  <c r="K244" i="46"/>
  <c r="K245" i="46"/>
  <c r="K246" i="46"/>
  <c r="K247" i="46"/>
  <c r="K248" i="46"/>
  <c r="K249" i="46"/>
  <c r="K250" i="46"/>
  <c r="K251" i="46"/>
  <c r="K252" i="46"/>
  <c r="K253" i="46"/>
  <c r="K254" i="46"/>
  <c r="K255" i="46"/>
  <c r="K256" i="46"/>
  <c r="K257" i="46"/>
  <c r="K258" i="46"/>
  <c r="K259" i="46"/>
  <c r="K260" i="46"/>
  <c r="K261" i="46"/>
  <c r="K262" i="46"/>
  <c r="K263" i="46"/>
  <c r="K264" i="46"/>
  <c r="K265" i="46"/>
  <c r="K266" i="46"/>
  <c r="K267" i="46"/>
  <c r="K268" i="46"/>
  <c r="K269" i="46"/>
  <c r="K270" i="46"/>
  <c r="K271" i="46"/>
  <c r="K272" i="46"/>
  <c r="K273" i="46"/>
  <c r="K274" i="46"/>
  <c r="K275" i="46"/>
  <c r="K276" i="46"/>
  <c r="K277" i="46"/>
  <c r="K278" i="46"/>
  <c r="K279" i="46"/>
  <c r="K280" i="46"/>
  <c r="K281" i="46"/>
  <c r="K282" i="46"/>
  <c r="K283" i="46"/>
  <c r="K284" i="46"/>
  <c r="K285" i="46"/>
  <c r="K286" i="46"/>
  <c r="K287" i="46"/>
  <c r="K288" i="46"/>
  <c r="K289" i="46"/>
  <c r="K290" i="46"/>
  <c r="K291" i="46"/>
  <c r="K292" i="46"/>
  <c r="K293" i="46"/>
  <c r="K294" i="46"/>
  <c r="K295" i="46"/>
  <c r="K296" i="46"/>
  <c r="K297" i="46"/>
  <c r="K298" i="46"/>
  <c r="K299" i="46"/>
  <c r="K300" i="46"/>
  <c r="K301" i="46"/>
  <c r="K302" i="46"/>
  <c r="K303" i="46"/>
  <c r="K304" i="46"/>
  <c r="K305" i="46"/>
  <c r="K306" i="46"/>
  <c r="K307" i="46"/>
  <c r="K308" i="46"/>
  <c r="K309" i="46"/>
  <c r="K310" i="46"/>
  <c r="K311" i="46"/>
  <c r="K312" i="46"/>
  <c r="K313" i="46"/>
  <c r="K314" i="46"/>
  <c r="K315" i="46"/>
  <c r="K316" i="46"/>
  <c r="K317" i="46"/>
  <c r="K318" i="46"/>
  <c r="K319" i="46"/>
  <c r="K320" i="46"/>
  <c r="K321" i="46"/>
  <c r="K322" i="46"/>
  <c r="K323" i="46"/>
  <c r="K324" i="46"/>
  <c r="K325" i="46"/>
  <c r="K326" i="46"/>
  <c r="K327" i="46"/>
  <c r="K328" i="46"/>
  <c r="K329" i="46"/>
  <c r="K330" i="46"/>
  <c r="K331" i="46"/>
  <c r="K332" i="46"/>
  <c r="K333" i="46"/>
  <c r="K334" i="46"/>
  <c r="K335" i="46"/>
  <c r="K336" i="46"/>
  <c r="K337" i="46"/>
  <c r="K338" i="46"/>
  <c r="K339" i="46"/>
  <c r="K340" i="46"/>
  <c r="K341" i="46"/>
  <c r="K342" i="46"/>
  <c r="K343" i="46"/>
  <c r="K344" i="46"/>
  <c r="K345" i="46"/>
  <c r="K346" i="46"/>
  <c r="K347" i="46"/>
  <c r="K348" i="46"/>
  <c r="K349" i="46"/>
  <c r="K350" i="46"/>
  <c r="K351" i="46"/>
  <c r="K352" i="46"/>
  <c r="K353" i="46"/>
  <c r="K354" i="46"/>
  <c r="K355" i="46"/>
  <c r="K356" i="46"/>
  <c r="K357" i="46"/>
  <c r="K358" i="46"/>
  <c r="K359" i="46"/>
  <c r="K360" i="46"/>
  <c r="K361" i="46"/>
  <c r="K362" i="46"/>
  <c r="K363" i="46"/>
  <c r="K364" i="46"/>
  <c r="K365" i="46"/>
  <c r="K366" i="46"/>
  <c r="K367" i="46"/>
  <c r="K368" i="46"/>
  <c r="K369" i="46"/>
  <c r="K370" i="46"/>
  <c r="K371" i="46"/>
  <c r="K372" i="46"/>
  <c r="K373" i="46"/>
  <c r="K374" i="46"/>
  <c r="K375" i="46"/>
  <c r="K376" i="46"/>
  <c r="K377" i="46"/>
  <c r="K378" i="46"/>
  <c r="K379" i="46"/>
  <c r="K380" i="46"/>
  <c r="K381" i="46"/>
  <c r="K382" i="46"/>
  <c r="K383" i="46"/>
  <c r="K384" i="46"/>
  <c r="K385" i="46"/>
  <c r="K386" i="46"/>
  <c r="K387" i="46"/>
  <c r="K388" i="46"/>
  <c r="K389" i="46"/>
  <c r="K390" i="46"/>
  <c r="K391" i="46"/>
  <c r="K392" i="46"/>
  <c r="K393" i="46"/>
  <c r="K394" i="46"/>
  <c r="K395" i="46"/>
  <c r="K396" i="46"/>
  <c r="K397" i="46"/>
  <c r="K398" i="46"/>
  <c r="K399" i="46"/>
  <c r="K400" i="46"/>
  <c r="K401" i="46"/>
  <c r="K402" i="46"/>
  <c r="K403" i="46"/>
  <c r="K404" i="46"/>
  <c r="K405" i="46"/>
  <c r="K406" i="46"/>
  <c r="K407" i="46"/>
  <c r="K408" i="46"/>
  <c r="K409" i="46"/>
  <c r="K410" i="46"/>
  <c r="K411" i="46"/>
  <c r="K412" i="46"/>
  <c r="K413" i="46"/>
  <c r="K414" i="46"/>
  <c r="K415" i="46"/>
  <c r="K416" i="46"/>
  <c r="K417" i="46"/>
  <c r="K418" i="46"/>
  <c r="K419" i="46"/>
  <c r="K420" i="46"/>
  <c r="K421" i="46"/>
  <c r="K422" i="46"/>
  <c r="K423" i="46"/>
  <c r="K424" i="46"/>
  <c r="K425" i="46"/>
  <c r="K426" i="46"/>
  <c r="K427" i="46"/>
  <c r="K428" i="46"/>
  <c r="K429" i="46"/>
  <c r="K430" i="46"/>
  <c r="K431" i="46"/>
  <c r="K432" i="46"/>
  <c r="K433" i="46"/>
  <c r="K434" i="46"/>
  <c r="K435" i="46"/>
  <c r="K436" i="46"/>
  <c r="K437" i="46"/>
  <c r="K438" i="46"/>
  <c r="K439" i="46"/>
  <c r="K440" i="46"/>
  <c r="K441" i="46"/>
  <c r="K442" i="46"/>
  <c r="K443" i="46"/>
  <c r="K444" i="46"/>
  <c r="K445" i="46"/>
  <c r="K446" i="46"/>
  <c r="K447" i="46"/>
  <c r="K448" i="46"/>
  <c r="K449" i="46"/>
  <c r="K450" i="46"/>
  <c r="K451" i="46"/>
  <c r="K452" i="46"/>
  <c r="K453" i="46"/>
  <c r="K454" i="46"/>
  <c r="K455" i="46"/>
  <c r="K456" i="46"/>
  <c r="K457" i="46"/>
  <c r="K458" i="46"/>
  <c r="K459" i="46"/>
  <c r="K460" i="46"/>
  <c r="K461" i="46"/>
  <c r="K462" i="46"/>
  <c r="K463" i="46"/>
  <c r="K464" i="46"/>
  <c r="K465" i="46"/>
  <c r="K466" i="46"/>
  <c r="K467" i="46"/>
  <c r="K468" i="46"/>
  <c r="K469" i="46"/>
  <c r="K470" i="46"/>
  <c r="K471" i="46"/>
  <c r="K472" i="46"/>
  <c r="K473" i="46"/>
  <c r="K474" i="46"/>
  <c r="K475" i="46"/>
  <c r="K476" i="46"/>
  <c r="K477" i="46"/>
  <c r="K478" i="46"/>
  <c r="K479" i="46"/>
  <c r="K480" i="46"/>
  <c r="K481" i="46"/>
  <c r="K482" i="46"/>
  <c r="K483" i="46"/>
  <c r="K484" i="46"/>
  <c r="K485" i="46"/>
  <c r="K486" i="46"/>
  <c r="K487" i="46"/>
  <c r="K488" i="46"/>
  <c r="K489" i="46"/>
  <c r="K490" i="46"/>
  <c r="K491" i="46"/>
  <c r="K492" i="46"/>
  <c r="K493" i="46"/>
  <c r="K494" i="46"/>
  <c r="K495" i="46"/>
  <c r="K496" i="46"/>
  <c r="K497" i="46"/>
  <c r="K498" i="46"/>
  <c r="K499" i="46"/>
  <c r="K500" i="46"/>
  <c r="K501" i="46"/>
  <c r="K502" i="46"/>
  <c r="K503" i="46"/>
  <c r="K504" i="46"/>
  <c r="K505" i="46"/>
  <c r="K506" i="46"/>
  <c r="K507" i="46"/>
  <c r="K508" i="46"/>
  <c r="K509" i="46"/>
  <c r="K510" i="46"/>
  <c r="K511" i="46"/>
  <c r="K512" i="46"/>
  <c r="K513" i="46"/>
  <c r="K514" i="46"/>
  <c r="K515" i="46"/>
  <c r="K516" i="46"/>
  <c r="K517" i="46"/>
  <c r="K518" i="46"/>
  <c r="K519" i="46"/>
  <c r="K520" i="46"/>
  <c r="K521" i="46"/>
  <c r="K522" i="46"/>
  <c r="K523" i="46"/>
  <c r="K524" i="46"/>
  <c r="K525" i="46"/>
  <c r="K526" i="46"/>
  <c r="K527" i="46"/>
  <c r="K528" i="46"/>
  <c r="K529" i="46"/>
  <c r="K530" i="46"/>
  <c r="K531" i="46"/>
  <c r="K532" i="46"/>
  <c r="K533" i="46"/>
  <c r="K534" i="46"/>
  <c r="K535" i="46"/>
  <c r="K536" i="46"/>
  <c r="K537" i="46"/>
  <c r="K538" i="46"/>
  <c r="K539" i="46"/>
  <c r="K540" i="46"/>
  <c r="K541" i="46"/>
  <c r="K542" i="46"/>
  <c r="K543" i="46"/>
  <c r="K544" i="46"/>
  <c r="K545" i="46"/>
  <c r="K546" i="46"/>
  <c r="K547" i="46"/>
  <c r="K548" i="46"/>
  <c r="K549" i="46"/>
  <c r="K550" i="46"/>
  <c r="K551" i="46"/>
  <c r="K552" i="46"/>
  <c r="K553" i="46"/>
  <c r="K554" i="46"/>
  <c r="K555" i="46"/>
  <c r="K556" i="46"/>
  <c r="K557" i="46"/>
  <c r="K558" i="46"/>
  <c r="K559" i="46"/>
  <c r="K560" i="46"/>
  <c r="K561" i="46"/>
  <c r="K562" i="46"/>
  <c r="K563" i="46"/>
  <c r="K564" i="46"/>
  <c r="K565" i="46"/>
  <c r="K566" i="46"/>
  <c r="K567" i="46"/>
  <c r="K568" i="46"/>
  <c r="K569" i="46"/>
  <c r="K570" i="46"/>
  <c r="K571" i="46"/>
  <c r="K572" i="46"/>
  <c r="K573" i="46"/>
  <c r="K574" i="46"/>
  <c r="K575" i="46"/>
  <c r="K576" i="46"/>
  <c r="K577" i="46"/>
  <c r="K578" i="46"/>
  <c r="K579" i="46"/>
  <c r="K580" i="46"/>
  <c r="K581" i="46"/>
  <c r="K582" i="46"/>
  <c r="K583" i="46"/>
  <c r="K584" i="46"/>
  <c r="K585" i="46"/>
  <c r="K586" i="46"/>
  <c r="K587" i="46"/>
  <c r="K588" i="46"/>
  <c r="K589" i="46"/>
  <c r="K590" i="46"/>
  <c r="K591" i="46"/>
  <c r="K592" i="46"/>
  <c r="K593" i="46"/>
  <c r="K594" i="46"/>
  <c r="K595" i="46"/>
  <c r="K596" i="46"/>
  <c r="K597" i="46"/>
  <c r="K598" i="46"/>
  <c r="K599" i="46"/>
  <c r="K600" i="46"/>
  <c r="K601" i="46"/>
  <c r="K602" i="46"/>
  <c r="K603" i="46"/>
  <c r="K604" i="46"/>
  <c r="K605" i="46"/>
  <c r="K606" i="46"/>
  <c r="K607" i="46"/>
  <c r="K608" i="46"/>
  <c r="K609" i="46"/>
  <c r="K610" i="46"/>
  <c r="K611" i="46"/>
  <c r="K612" i="46"/>
  <c r="K613" i="46"/>
  <c r="K614" i="46"/>
  <c r="K615" i="46"/>
  <c r="K616" i="46"/>
  <c r="K617" i="46"/>
  <c r="K618" i="46"/>
  <c r="K619" i="46"/>
  <c r="K620" i="46"/>
  <c r="K621" i="46"/>
  <c r="K622" i="46"/>
  <c r="K623" i="46"/>
  <c r="K624" i="46"/>
  <c r="K625" i="46"/>
  <c r="K626" i="46"/>
  <c r="K627" i="46"/>
  <c r="K628" i="46"/>
  <c r="K629" i="46"/>
  <c r="K630" i="46"/>
  <c r="K631" i="46"/>
  <c r="K632" i="46"/>
  <c r="K633" i="46"/>
  <c r="K634" i="46"/>
  <c r="K635" i="46"/>
  <c r="K636" i="46"/>
  <c r="K637" i="46"/>
  <c r="K638" i="46"/>
  <c r="K639" i="46"/>
  <c r="K640" i="46"/>
  <c r="K641" i="46"/>
  <c r="K642" i="46"/>
  <c r="K643" i="46"/>
  <c r="K644" i="46"/>
  <c r="K645" i="46"/>
  <c r="K646" i="46"/>
  <c r="K647" i="46"/>
  <c r="K648" i="46"/>
  <c r="K649" i="46"/>
  <c r="K650" i="46"/>
  <c r="K651" i="46"/>
  <c r="K652" i="46"/>
  <c r="K653" i="46"/>
  <c r="K654" i="46"/>
  <c r="K655" i="46"/>
  <c r="K656" i="46"/>
  <c r="K657" i="46"/>
  <c r="K658" i="46"/>
  <c r="K659" i="46"/>
  <c r="K660" i="46"/>
  <c r="K661" i="46"/>
  <c r="K662" i="46"/>
  <c r="K663" i="46"/>
  <c r="K664" i="46"/>
  <c r="K665" i="46"/>
  <c r="K666" i="46"/>
  <c r="K667" i="46"/>
  <c r="K668" i="46"/>
  <c r="K669" i="46"/>
  <c r="K670" i="46"/>
  <c r="K671" i="46"/>
  <c r="K672" i="46"/>
  <c r="K673" i="46"/>
  <c r="K674" i="46"/>
  <c r="K675" i="46"/>
  <c r="K676" i="46"/>
  <c r="K677" i="46"/>
  <c r="K678" i="46"/>
  <c r="K679" i="46"/>
  <c r="K680" i="46"/>
  <c r="K681" i="46"/>
  <c r="K682" i="46"/>
  <c r="K683" i="46"/>
  <c r="K684" i="46"/>
  <c r="K685" i="46"/>
  <c r="K686" i="46"/>
  <c r="K687" i="46"/>
  <c r="K688" i="46"/>
  <c r="K689" i="46"/>
  <c r="K690" i="46"/>
  <c r="K691" i="46"/>
  <c r="K692" i="46"/>
  <c r="K693" i="46"/>
  <c r="K694" i="46"/>
  <c r="K695" i="46"/>
  <c r="K696" i="46"/>
  <c r="K697" i="46"/>
  <c r="K698" i="46"/>
  <c r="K699" i="46"/>
  <c r="K700" i="46"/>
  <c r="K701" i="46"/>
  <c r="K702" i="46"/>
  <c r="K703" i="46"/>
  <c r="K704" i="46"/>
  <c r="K705" i="46"/>
  <c r="K706" i="46"/>
  <c r="K707" i="46"/>
  <c r="K708" i="46"/>
  <c r="K709" i="46"/>
  <c r="K710" i="46"/>
  <c r="K711" i="46"/>
  <c r="K712" i="46"/>
  <c r="K713" i="46"/>
  <c r="K714" i="46"/>
  <c r="K715" i="46"/>
  <c r="K716" i="46"/>
  <c r="K717" i="46"/>
  <c r="K718" i="46"/>
  <c r="K719" i="46"/>
  <c r="K720" i="46"/>
  <c r="K721" i="46"/>
  <c r="K722" i="46"/>
  <c r="K723" i="46"/>
  <c r="K724" i="46"/>
  <c r="K725" i="46"/>
  <c r="K726" i="46"/>
  <c r="K727" i="46"/>
  <c r="K728" i="46"/>
  <c r="K729" i="46"/>
  <c r="K730" i="46"/>
  <c r="K731" i="46"/>
  <c r="K732" i="46"/>
  <c r="K733" i="46"/>
  <c r="K734" i="46"/>
  <c r="K735" i="46"/>
  <c r="K736" i="46"/>
  <c r="K737" i="46"/>
  <c r="K738" i="46"/>
  <c r="K739" i="46"/>
  <c r="K740" i="46"/>
  <c r="K741" i="46"/>
  <c r="K742" i="46"/>
  <c r="K743" i="46"/>
  <c r="K744" i="46"/>
  <c r="K745" i="46"/>
  <c r="K746" i="46"/>
  <c r="K747" i="46"/>
  <c r="K748" i="46"/>
  <c r="K749" i="46"/>
  <c r="K750" i="46"/>
  <c r="K751" i="46"/>
  <c r="K752" i="46"/>
  <c r="K753" i="46"/>
  <c r="K754" i="46"/>
  <c r="K755" i="46"/>
  <c r="K756" i="46"/>
  <c r="K757" i="46"/>
  <c r="K758" i="46"/>
  <c r="K759" i="46"/>
  <c r="K760" i="46"/>
  <c r="K761" i="46"/>
  <c r="K762" i="46"/>
  <c r="K763" i="46"/>
  <c r="K764" i="46"/>
  <c r="K765" i="46"/>
  <c r="K766" i="46"/>
  <c r="K767" i="46"/>
  <c r="K768" i="46"/>
  <c r="K769" i="46"/>
  <c r="K770" i="46"/>
  <c r="K771" i="46"/>
  <c r="K772" i="46"/>
  <c r="K773" i="46"/>
  <c r="K774" i="46"/>
  <c r="K775" i="46"/>
  <c r="K776" i="46"/>
  <c r="K777" i="46"/>
  <c r="K778" i="46"/>
  <c r="K779" i="46"/>
  <c r="K780" i="46"/>
  <c r="K781" i="46"/>
  <c r="K782" i="46"/>
  <c r="K783" i="46"/>
  <c r="K784" i="46"/>
  <c r="K785" i="46"/>
  <c r="K786" i="46"/>
  <c r="K787" i="46"/>
  <c r="K788" i="46"/>
  <c r="K789" i="46"/>
  <c r="K790" i="46"/>
  <c r="K791" i="46"/>
  <c r="K792" i="46"/>
  <c r="K793" i="46"/>
  <c r="K794" i="46"/>
  <c r="K795" i="46"/>
  <c r="K796" i="46"/>
  <c r="K797" i="46"/>
  <c r="K798" i="46"/>
  <c r="K799" i="46"/>
  <c r="K800" i="46"/>
  <c r="K801" i="46"/>
  <c r="K802" i="46"/>
  <c r="K803" i="46"/>
  <c r="K804" i="46"/>
  <c r="K805" i="46"/>
  <c r="K806" i="46"/>
  <c r="K807" i="46"/>
  <c r="K808" i="46"/>
  <c r="K809" i="46"/>
  <c r="K810" i="46"/>
  <c r="K811" i="46"/>
  <c r="K812" i="46"/>
  <c r="K813" i="46"/>
  <c r="K814" i="46"/>
  <c r="K815" i="46"/>
  <c r="K816" i="46"/>
  <c r="K817" i="46"/>
  <c r="K818" i="46"/>
  <c r="K819" i="46"/>
  <c r="K820" i="46"/>
  <c r="K821" i="46"/>
  <c r="K822" i="46"/>
  <c r="K823" i="46"/>
  <c r="K824" i="46"/>
  <c r="K825" i="46"/>
  <c r="K826" i="46"/>
  <c r="K827" i="46"/>
  <c r="K828" i="46"/>
  <c r="K829" i="46"/>
  <c r="K830" i="46"/>
  <c r="K831" i="46"/>
  <c r="K832" i="46"/>
  <c r="K833" i="46"/>
  <c r="K834" i="46"/>
  <c r="K835" i="46"/>
  <c r="K836" i="46"/>
  <c r="K837" i="46"/>
  <c r="K838" i="46"/>
  <c r="K839" i="46"/>
  <c r="K840" i="46"/>
  <c r="K841" i="46"/>
  <c r="K842" i="46"/>
  <c r="K843" i="46"/>
  <c r="K844" i="46"/>
  <c r="K845" i="46"/>
  <c r="K846" i="46"/>
  <c r="K847" i="46"/>
  <c r="K848" i="46"/>
  <c r="K849" i="46"/>
  <c r="K850" i="46"/>
  <c r="K851" i="46"/>
  <c r="K852" i="46"/>
  <c r="K853" i="46"/>
  <c r="K854" i="46"/>
  <c r="K855" i="46"/>
  <c r="K856" i="46"/>
  <c r="K857" i="46"/>
  <c r="K858" i="46"/>
  <c r="K859" i="46"/>
  <c r="K860" i="46"/>
  <c r="K861" i="46"/>
  <c r="K862" i="46"/>
  <c r="K863" i="46"/>
  <c r="K864" i="46"/>
  <c r="K865" i="46"/>
  <c r="K866" i="46"/>
  <c r="K867" i="46"/>
  <c r="K868" i="46"/>
  <c r="K869" i="46"/>
  <c r="K870" i="46"/>
  <c r="K871" i="46"/>
  <c r="K872" i="46"/>
  <c r="K873" i="46"/>
  <c r="K874" i="46"/>
  <c r="K875" i="46"/>
  <c r="K876" i="46"/>
  <c r="K877" i="46"/>
  <c r="K878" i="46"/>
  <c r="K879" i="46"/>
  <c r="K880" i="46"/>
  <c r="K881" i="46"/>
  <c r="K882" i="46"/>
  <c r="K883" i="46"/>
  <c r="K884" i="46"/>
  <c r="K885" i="46"/>
  <c r="K886" i="46"/>
  <c r="K887" i="46"/>
  <c r="K888" i="46"/>
  <c r="K889" i="46"/>
  <c r="K890" i="46"/>
  <c r="K891" i="46"/>
  <c r="K892" i="46"/>
  <c r="K893" i="46"/>
  <c r="K894" i="46"/>
  <c r="K895" i="46"/>
  <c r="K896" i="46"/>
  <c r="K897" i="46"/>
  <c r="K898" i="46"/>
  <c r="K899" i="46"/>
  <c r="K900" i="46"/>
  <c r="K901" i="46"/>
  <c r="K902" i="46"/>
  <c r="K903" i="46"/>
  <c r="K904" i="46"/>
  <c r="K905" i="46"/>
  <c r="K906" i="46"/>
  <c r="K907" i="46"/>
  <c r="K908" i="46"/>
  <c r="K909" i="46"/>
  <c r="K910" i="46"/>
  <c r="K911" i="46"/>
  <c r="K912" i="46"/>
  <c r="K913" i="46"/>
  <c r="K914" i="46"/>
  <c r="K915" i="46"/>
  <c r="K916" i="46"/>
  <c r="K917" i="46"/>
  <c r="K918" i="46"/>
  <c r="K919" i="46"/>
  <c r="K920" i="46"/>
  <c r="K921" i="46"/>
  <c r="K922" i="46"/>
  <c r="K923" i="46"/>
  <c r="K924" i="46"/>
  <c r="K925" i="46"/>
  <c r="K926" i="46"/>
  <c r="K927" i="46"/>
  <c r="K928" i="46"/>
  <c r="K929" i="46"/>
  <c r="K930" i="46"/>
  <c r="K931" i="46"/>
  <c r="K932" i="46"/>
  <c r="K933" i="46"/>
  <c r="K934" i="46"/>
  <c r="K935" i="46"/>
  <c r="K936" i="46"/>
  <c r="K937" i="46"/>
  <c r="K938" i="46"/>
  <c r="K939" i="46"/>
  <c r="K940" i="46"/>
  <c r="K941" i="46"/>
  <c r="K942" i="46"/>
  <c r="K943" i="46"/>
  <c r="K944" i="46"/>
  <c r="K945" i="46"/>
  <c r="K946" i="46"/>
  <c r="K947" i="46"/>
  <c r="K948" i="46"/>
  <c r="K949" i="46"/>
  <c r="K950" i="46"/>
  <c r="K951" i="46"/>
  <c r="K952" i="46"/>
  <c r="K953" i="46"/>
  <c r="K954" i="46"/>
  <c r="K955" i="46"/>
  <c r="K956" i="46"/>
  <c r="K957" i="46"/>
  <c r="K958" i="46"/>
  <c r="K959" i="46"/>
  <c r="K960" i="46"/>
  <c r="K961" i="46"/>
  <c r="K962" i="46"/>
  <c r="K963" i="46"/>
  <c r="K964" i="46"/>
  <c r="K965" i="46"/>
  <c r="K966" i="46"/>
  <c r="K967" i="46"/>
  <c r="K968" i="46"/>
  <c r="K969" i="46"/>
  <c r="K970" i="46"/>
  <c r="K971" i="46"/>
  <c r="K972" i="46"/>
  <c r="K973" i="46"/>
  <c r="K974" i="46"/>
  <c r="K975" i="46"/>
  <c r="K976" i="46"/>
  <c r="K977" i="46"/>
  <c r="K978" i="46"/>
  <c r="K979" i="46"/>
  <c r="K980" i="46"/>
  <c r="K981" i="46"/>
  <c r="K982" i="46"/>
  <c r="K983" i="46"/>
  <c r="K984" i="46"/>
  <c r="K985" i="46"/>
  <c r="K986" i="46"/>
  <c r="K987" i="46"/>
  <c r="K988" i="46"/>
  <c r="K989" i="46"/>
  <c r="K990" i="46"/>
  <c r="K991" i="46"/>
  <c r="K992" i="46"/>
  <c r="K993" i="46"/>
  <c r="K994" i="46"/>
  <c r="K995" i="46"/>
  <c r="K996" i="46"/>
  <c r="K997" i="46"/>
  <c r="K998" i="46"/>
  <c r="K999" i="46"/>
  <c r="K1000" i="46"/>
  <c r="K1001" i="46"/>
  <c r="K1002" i="46"/>
  <c r="K1003" i="46"/>
  <c r="K1004" i="46"/>
  <c r="K1005" i="46"/>
  <c r="K1006" i="46"/>
  <c r="K1007" i="46"/>
  <c r="K1008" i="46"/>
  <c r="K1009" i="46"/>
  <c r="K1010" i="46"/>
  <c r="K1011" i="46"/>
  <c r="K1012" i="46"/>
  <c r="K1013" i="46"/>
  <c r="K1014" i="46"/>
  <c r="K1015" i="46"/>
  <c r="K1016" i="46"/>
  <c r="K1017" i="46"/>
  <c r="K1018" i="46"/>
  <c r="K1019" i="46"/>
  <c r="K1020" i="46"/>
  <c r="K1021" i="46"/>
  <c r="K1022" i="46"/>
  <c r="K1023" i="46"/>
  <c r="K1024" i="46"/>
  <c r="K1025" i="46"/>
  <c r="K1026" i="46"/>
  <c r="K1027" i="46"/>
  <c r="K1028" i="46"/>
  <c r="K1029" i="46"/>
  <c r="K1030" i="46"/>
  <c r="K1031" i="46"/>
  <c r="K1032" i="46"/>
  <c r="K1033" i="46"/>
  <c r="K1034" i="46"/>
  <c r="K1035" i="46"/>
  <c r="K1036" i="46"/>
  <c r="K1037" i="46"/>
  <c r="K1038" i="46"/>
  <c r="K1039" i="46"/>
  <c r="K1040" i="46"/>
  <c r="K1041" i="46"/>
  <c r="K1042" i="46"/>
  <c r="K1043" i="46"/>
  <c r="K1044" i="46"/>
  <c r="K1045" i="46"/>
  <c r="K1046" i="46"/>
  <c r="K1047" i="46"/>
  <c r="K1048" i="46"/>
  <c r="K1049" i="46"/>
  <c r="K1050" i="46"/>
  <c r="K1051" i="46"/>
  <c r="K1052" i="46"/>
  <c r="K1053" i="46"/>
  <c r="K1054" i="46"/>
  <c r="K1055" i="46"/>
  <c r="K1056" i="46"/>
  <c r="K1057" i="46"/>
  <c r="K1058" i="46"/>
  <c r="K1059" i="46"/>
  <c r="K1060" i="46"/>
  <c r="K1061" i="46"/>
  <c r="K1062" i="46"/>
  <c r="K1063" i="46"/>
  <c r="K1064" i="46"/>
  <c r="K1065" i="46"/>
  <c r="K1066" i="46"/>
  <c r="K1067" i="46"/>
  <c r="K1068" i="46"/>
  <c r="K1069" i="46"/>
  <c r="K1070" i="46"/>
  <c r="K1071" i="46"/>
  <c r="K1072" i="46"/>
  <c r="K1073" i="46"/>
  <c r="K1074" i="46"/>
  <c r="K1075" i="46"/>
  <c r="K1076" i="46"/>
  <c r="K1077" i="46"/>
  <c r="K1078" i="46"/>
  <c r="K1079" i="46"/>
  <c r="K1080" i="46"/>
  <c r="K1081" i="46"/>
  <c r="K1082" i="46"/>
  <c r="K1083" i="46"/>
  <c r="K1084" i="46"/>
  <c r="K1085" i="46"/>
  <c r="K1086" i="46"/>
  <c r="K1087" i="46"/>
  <c r="K1088" i="46"/>
  <c r="K1089" i="46"/>
  <c r="K1090" i="46"/>
  <c r="K1091" i="46"/>
  <c r="K1092" i="46"/>
  <c r="K1093" i="46"/>
  <c r="K1094" i="46"/>
  <c r="K1095" i="46"/>
  <c r="K1096" i="46"/>
  <c r="K1097" i="46"/>
  <c r="K1098" i="46"/>
  <c r="K1099" i="46"/>
  <c r="K1100" i="46"/>
  <c r="K1101" i="46"/>
  <c r="K1102" i="46"/>
  <c r="K1103" i="46"/>
  <c r="K1104" i="46"/>
  <c r="K1105" i="46"/>
  <c r="K1106" i="46"/>
  <c r="K1107" i="46"/>
  <c r="K1108" i="46"/>
  <c r="K1109" i="46"/>
  <c r="K1110" i="46"/>
  <c r="K1111" i="46"/>
  <c r="K1112" i="46"/>
  <c r="K1113" i="46"/>
  <c r="K1114" i="46"/>
  <c r="K1115" i="46"/>
  <c r="K1116" i="46"/>
  <c r="K1117" i="46"/>
  <c r="K1118" i="46"/>
  <c r="K1119" i="46"/>
  <c r="K1120" i="46"/>
  <c r="K1121" i="46"/>
  <c r="K1122" i="46"/>
  <c r="K1123" i="46"/>
  <c r="K1124" i="46"/>
  <c r="K1125" i="46"/>
  <c r="K1126" i="46"/>
  <c r="K1127" i="46"/>
  <c r="K1128" i="46"/>
  <c r="K1129" i="46"/>
  <c r="K1130" i="46"/>
  <c r="K1131" i="46"/>
  <c r="K1132" i="46"/>
  <c r="K1133" i="46"/>
  <c r="K1134" i="46"/>
  <c r="K1135" i="46"/>
  <c r="K1136" i="46"/>
  <c r="K1137" i="46"/>
  <c r="K1138" i="46"/>
  <c r="K1139" i="46"/>
  <c r="K1140" i="46"/>
  <c r="K1141" i="46"/>
  <c r="K1142" i="46"/>
  <c r="K1143" i="46"/>
  <c r="K1144" i="46"/>
  <c r="K1145" i="46"/>
  <c r="K1146" i="46"/>
  <c r="K1147" i="46"/>
  <c r="K1148" i="46"/>
  <c r="K1149" i="46"/>
  <c r="K1150" i="46"/>
  <c r="K1151" i="46"/>
  <c r="K1152" i="46"/>
  <c r="K1153" i="46"/>
  <c r="K1154" i="46"/>
  <c r="K1155" i="46"/>
  <c r="K1156" i="46"/>
  <c r="K1157" i="46"/>
  <c r="K1158" i="46"/>
  <c r="K1159" i="46"/>
  <c r="K1160" i="46"/>
  <c r="K1161" i="46"/>
  <c r="K1162" i="46"/>
  <c r="K1163" i="46"/>
  <c r="K1164" i="46"/>
  <c r="K1165" i="46"/>
  <c r="K1166" i="46"/>
  <c r="K1167" i="46"/>
  <c r="K1168" i="46"/>
  <c r="K1169" i="46"/>
  <c r="K1170" i="46"/>
  <c r="K1171" i="46"/>
  <c r="K1172" i="46"/>
  <c r="K1173" i="46"/>
  <c r="K1174" i="46"/>
  <c r="K1175" i="46"/>
  <c r="K1176" i="46"/>
  <c r="K1177" i="46"/>
  <c r="K1178" i="46"/>
  <c r="K1179" i="46"/>
  <c r="K1180" i="46"/>
  <c r="K1181" i="46"/>
  <c r="K1182" i="46"/>
  <c r="K1183" i="46"/>
  <c r="K1184" i="46"/>
  <c r="K1185" i="46"/>
  <c r="K1186" i="46"/>
  <c r="K1187" i="46"/>
  <c r="K1188" i="46"/>
  <c r="K1189" i="46"/>
  <c r="K1190" i="46"/>
  <c r="K1191" i="46"/>
  <c r="K1192" i="46"/>
  <c r="K1193" i="46"/>
  <c r="K1194" i="46"/>
  <c r="K1195" i="46"/>
  <c r="K1196" i="46"/>
  <c r="K1197" i="46"/>
  <c r="K1198" i="46"/>
  <c r="K1199" i="46"/>
  <c r="K1200" i="46"/>
  <c r="K1201" i="46"/>
  <c r="K1202" i="46"/>
  <c r="K1203" i="46"/>
  <c r="K1204" i="46"/>
  <c r="K1205" i="46"/>
  <c r="K1206" i="46"/>
  <c r="K1207" i="46"/>
  <c r="K1208" i="46"/>
  <c r="K1209" i="46"/>
  <c r="K1210" i="46"/>
  <c r="K1211" i="46"/>
  <c r="K1212" i="46"/>
  <c r="K1213" i="46"/>
  <c r="K1214" i="46"/>
  <c r="K1215" i="46"/>
  <c r="K1216" i="46"/>
  <c r="K1217" i="46"/>
  <c r="K1218" i="46"/>
  <c r="K1219" i="46"/>
  <c r="K1220" i="46"/>
  <c r="K1221" i="46"/>
  <c r="K1222" i="46"/>
  <c r="K1223" i="46"/>
  <c r="K1224" i="46"/>
  <c r="K1225" i="46"/>
  <c r="K1226" i="46"/>
  <c r="K1227" i="46"/>
  <c r="K1228" i="46"/>
  <c r="K1229" i="46"/>
  <c r="K1230" i="46"/>
  <c r="K1231" i="46"/>
  <c r="K1232" i="46"/>
  <c r="K1233" i="46"/>
  <c r="K1234" i="46"/>
  <c r="K1235" i="46"/>
  <c r="K1236" i="46"/>
  <c r="K1237" i="46"/>
  <c r="K1238" i="46"/>
  <c r="K1239" i="46"/>
  <c r="K1240" i="46"/>
  <c r="K1241" i="46"/>
  <c r="K1242" i="46"/>
  <c r="K1243" i="46"/>
  <c r="K1244" i="46"/>
  <c r="K1245" i="46"/>
  <c r="K1246" i="46"/>
  <c r="K1247" i="46"/>
  <c r="K1248" i="46"/>
  <c r="K1249" i="46"/>
  <c r="K1250" i="46"/>
  <c r="K1251" i="46"/>
  <c r="K1252" i="46"/>
  <c r="K1253" i="46"/>
  <c r="K1254" i="46"/>
  <c r="K1255" i="46"/>
  <c r="K1256" i="46"/>
  <c r="K1257" i="46"/>
  <c r="K1258" i="46"/>
  <c r="K1259" i="46"/>
  <c r="K1260" i="46"/>
  <c r="K1261" i="46"/>
  <c r="K1262" i="46"/>
  <c r="K1263" i="46"/>
  <c r="K1264" i="46"/>
  <c r="K1265" i="46"/>
  <c r="K1266" i="46"/>
  <c r="K1267" i="46"/>
  <c r="K1268" i="46"/>
  <c r="K1269" i="46"/>
  <c r="K1270" i="46"/>
  <c r="K1271" i="46"/>
  <c r="K1272" i="46"/>
  <c r="K1273" i="46"/>
  <c r="K1274" i="46"/>
  <c r="K1275" i="46"/>
  <c r="K1276" i="46"/>
  <c r="K1277" i="46"/>
  <c r="K1278" i="46"/>
  <c r="K1279" i="46"/>
  <c r="K1280" i="46"/>
  <c r="K1281" i="46"/>
  <c r="K1282" i="46"/>
  <c r="K1283" i="46"/>
  <c r="K1284" i="46"/>
  <c r="K1285" i="46"/>
  <c r="K1286" i="46"/>
  <c r="K1287" i="46"/>
  <c r="K1288" i="46"/>
  <c r="K1289" i="46"/>
  <c r="K1290" i="46"/>
  <c r="K1291" i="46"/>
  <c r="K1292" i="46"/>
  <c r="K1293" i="46"/>
  <c r="K1294" i="46"/>
  <c r="K1295" i="46"/>
  <c r="K1296" i="46"/>
  <c r="K1297" i="46"/>
  <c r="K1298" i="46"/>
  <c r="K1299" i="46"/>
  <c r="K1300" i="46"/>
  <c r="K1301" i="46"/>
  <c r="K1302" i="46"/>
  <c r="K1303" i="46"/>
  <c r="K1304" i="46"/>
  <c r="K1305" i="46"/>
  <c r="K1306" i="46"/>
  <c r="K1307" i="46"/>
  <c r="K1308" i="46"/>
  <c r="K1309" i="46"/>
  <c r="K1310" i="46"/>
  <c r="K1311" i="46"/>
  <c r="K1312" i="46"/>
  <c r="K1313" i="46"/>
  <c r="K1314" i="46"/>
  <c r="K1315" i="46"/>
  <c r="K1316" i="46"/>
  <c r="K1317" i="46"/>
  <c r="K1318" i="46"/>
  <c r="K1319" i="46"/>
  <c r="K1320" i="46"/>
  <c r="K1321" i="46"/>
  <c r="K1322" i="46"/>
  <c r="K1323" i="46"/>
  <c r="K1324" i="46"/>
  <c r="K1325" i="46"/>
  <c r="K1326" i="46"/>
  <c r="K1327" i="46"/>
  <c r="K1328" i="46"/>
  <c r="K1329" i="46"/>
  <c r="K1330" i="46"/>
  <c r="K1331" i="46"/>
  <c r="K1332" i="46"/>
  <c r="K1333" i="46"/>
  <c r="K1334" i="46"/>
  <c r="K1335" i="46"/>
  <c r="K1336" i="46"/>
  <c r="K1337" i="46"/>
  <c r="K1338" i="46"/>
  <c r="K1339" i="46"/>
  <c r="K1340" i="46"/>
  <c r="K1341" i="46"/>
  <c r="K1342" i="46"/>
  <c r="K1343" i="46"/>
  <c r="K1344" i="46"/>
  <c r="K1345" i="46"/>
  <c r="K1346" i="46"/>
  <c r="K1347" i="46"/>
  <c r="K1348" i="46"/>
  <c r="K1349" i="46"/>
  <c r="K1350" i="46"/>
  <c r="K1351" i="46"/>
  <c r="K1352" i="46"/>
  <c r="K1353" i="46"/>
  <c r="K1354" i="46"/>
  <c r="K1355" i="46"/>
  <c r="K1356" i="46"/>
  <c r="K1357" i="46"/>
  <c r="K1358" i="46"/>
  <c r="K1359" i="46"/>
  <c r="K1360" i="46"/>
  <c r="K1361" i="46"/>
  <c r="K1362" i="46"/>
  <c r="K1363" i="46"/>
  <c r="K1364" i="46"/>
  <c r="K1365" i="46"/>
  <c r="K1366" i="46"/>
  <c r="K1367" i="46"/>
  <c r="K1368" i="46"/>
  <c r="K1369" i="46"/>
  <c r="K1370" i="46"/>
  <c r="K1371" i="46"/>
  <c r="K1372" i="46"/>
  <c r="K1373" i="46"/>
  <c r="K1374" i="46"/>
  <c r="K1375" i="46"/>
  <c r="K1376" i="46"/>
  <c r="K1377" i="46"/>
  <c r="K1378" i="46"/>
  <c r="K1379" i="46"/>
  <c r="K1380" i="46"/>
  <c r="K1381" i="46"/>
  <c r="K1382" i="46"/>
  <c r="K1383" i="46"/>
  <c r="K1384" i="46"/>
  <c r="K1385" i="46"/>
  <c r="K1386" i="46"/>
  <c r="K1387" i="46"/>
  <c r="K1388" i="46"/>
  <c r="K1389" i="46"/>
  <c r="K1390" i="46"/>
  <c r="K1391" i="46"/>
  <c r="K1392" i="46"/>
  <c r="K1393" i="46"/>
  <c r="K1394" i="46"/>
  <c r="K1395" i="46"/>
  <c r="K1396" i="46"/>
  <c r="K1397" i="46"/>
  <c r="K1398" i="46"/>
  <c r="K1399" i="46"/>
  <c r="K1400" i="46"/>
  <c r="K1401" i="46"/>
  <c r="K1402" i="46"/>
  <c r="K1403" i="46"/>
  <c r="K1404" i="46"/>
  <c r="K1405" i="46"/>
  <c r="K1406" i="46"/>
  <c r="K1407" i="46"/>
  <c r="K1408" i="46"/>
  <c r="K1409" i="46"/>
  <c r="K1410" i="46"/>
  <c r="K1411" i="46"/>
  <c r="K1412" i="46"/>
  <c r="K1413" i="46"/>
  <c r="K1414" i="46"/>
  <c r="K1415" i="46"/>
  <c r="K1416" i="46"/>
  <c r="K1417" i="46"/>
  <c r="K1418" i="46"/>
  <c r="K1419" i="46"/>
  <c r="K1420" i="46"/>
  <c r="K1421" i="46"/>
  <c r="K1422" i="46"/>
  <c r="K1423" i="46"/>
  <c r="K1424" i="46"/>
  <c r="K1425" i="46"/>
  <c r="K1426" i="46"/>
  <c r="K1427" i="46"/>
  <c r="K1428" i="46"/>
  <c r="K1429" i="46"/>
  <c r="K1430" i="46"/>
  <c r="K1431" i="46"/>
  <c r="K1432" i="46"/>
  <c r="K1433" i="46"/>
  <c r="K1434" i="46"/>
  <c r="K1435" i="46"/>
  <c r="K1436" i="46"/>
  <c r="K1437" i="46"/>
  <c r="K1438" i="46"/>
  <c r="K1439" i="46"/>
  <c r="K1440" i="46"/>
  <c r="K1441" i="46"/>
  <c r="K1442" i="46"/>
  <c r="K1443" i="46"/>
  <c r="K1444" i="46"/>
  <c r="K1445" i="46"/>
  <c r="K1446" i="46"/>
  <c r="K1447" i="46"/>
  <c r="K1448" i="46"/>
  <c r="K1449" i="46"/>
  <c r="K1450" i="46"/>
  <c r="K1451" i="46"/>
  <c r="K1452" i="46"/>
  <c r="K1453" i="46"/>
  <c r="K1454" i="46"/>
  <c r="K1455" i="46"/>
  <c r="K1456" i="46"/>
  <c r="K1457" i="46"/>
  <c r="K1458" i="46"/>
  <c r="K1459" i="46"/>
  <c r="K1460" i="46"/>
  <c r="K1461" i="46"/>
  <c r="K1462" i="46"/>
  <c r="K1463" i="46"/>
  <c r="K1464" i="46"/>
  <c r="K1465" i="46"/>
  <c r="K1466" i="46"/>
  <c r="K1467" i="46"/>
  <c r="K1468" i="46"/>
  <c r="K1469" i="46"/>
  <c r="K1470" i="46"/>
  <c r="K1471" i="46"/>
  <c r="K1472" i="46"/>
  <c r="K1473" i="46"/>
  <c r="K1474" i="46"/>
  <c r="K1475" i="46"/>
  <c r="K1476" i="46"/>
  <c r="K1477" i="46"/>
  <c r="K1478" i="46"/>
  <c r="K1479" i="46"/>
  <c r="K1480" i="46"/>
  <c r="K1481" i="46"/>
  <c r="K1482" i="46"/>
  <c r="K1483" i="46"/>
  <c r="K1484" i="46"/>
  <c r="K1485" i="46"/>
  <c r="K1486" i="46"/>
  <c r="K1487" i="46"/>
  <c r="K1488" i="46"/>
  <c r="K1489" i="46"/>
  <c r="K1490" i="46"/>
  <c r="K1491" i="46"/>
  <c r="K1492" i="46"/>
  <c r="K1493" i="46"/>
  <c r="K1494" i="46"/>
  <c r="K1495" i="46"/>
  <c r="K1496" i="46"/>
  <c r="K1497" i="46"/>
  <c r="K1498" i="46"/>
  <c r="K1499" i="46"/>
  <c r="K1500" i="46"/>
  <c r="K1501" i="46"/>
  <c r="K1502" i="46"/>
  <c r="K1503" i="46"/>
  <c r="K1504" i="46"/>
  <c r="K1505" i="46"/>
  <c r="K1506" i="46"/>
  <c r="K1507" i="46"/>
  <c r="K1508" i="46"/>
  <c r="K1509" i="46"/>
  <c r="K1510" i="46"/>
  <c r="K1511" i="46"/>
  <c r="K1512" i="46"/>
  <c r="K1513" i="46"/>
  <c r="K1514" i="46"/>
  <c r="K1515" i="46"/>
  <c r="K1516" i="46"/>
  <c r="K1517" i="46"/>
  <c r="K1518" i="46"/>
  <c r="K1519" i="46"/>
  <c r="K1520" i="46"/>
  <c r="K1521" i="46"/>
  <c r="K1522" i="46"/>
  <c r="K1523" i="46"/>
  <c r="K1524" i="46"/>
  <c r="K1525" i="46"/>
  <c r="K1526" i="46"/>
  <c r="K1527" i="46"/>
  <c r="K1528" i="46"/>
  <c r="K1529" i="46"/>
  <c r="K1530" i="46"/>
  <c r="K1531" i="46"/>
  <c r="K1532" i="46"/>
  <c r="K1533" i="46"/>
  <c r="K1534" i="46"/>
  <c r="K1535" i="46"/>
  <c r="K1536" i="46"/>
  <c r="K1537" i="46"/>
  <c r="K1538" i="46"/>
  <c r="K1539" i="46"/>
  <c r="K1540" i="46"/>
  <c r="K1541" i="46"/>
  <c r="K1542" i="46"/>
  <c r="K1543" i="46"/>
  <c r="K1544" i="46"/>
  <c r="K1545" i="46"/>
  <c r="K1546" i="46"/>
  <c r="K1547" i="46"/>
  <c r="K1548" i="46"/>
  <c r="K1549" i="46"/>
  <c r="K1550" i="46"/>
  <c r="K1551" i="46"/>
  <c r="K1552" i="46"/>
  <c r="K1553" i="46"/>
  <c r="K1554" i="46"/>
  <c r="K1555" i="46"/>
  <c r="K1556" i="46"/>
  <c r="K1557" i="46"/>
  <c r="K1558" i="46"/>
  <c r="K1559" i="46"/>
  <c r="K1560" i="46"/>
  <c r="K1561" i="46"/>
  <c r="K1562" i="46"/>
  <c r="K1563" i="46"/>
  <c r="K1564" i="46"/>
  <c r="K1565" i="46"/>
  <c r="K1566" i="46"/>
  <c r="K1567" i="46"/>
  <c r="K1568" i="46"/>
  <c r="K1569" i="46"/>
  <c r="K1570" i="46"/>
  <c r="K1571" i="46"/>
  <c r="K1572" i="46"/>
  <c r="K1573" i="46"/>
  <c r="K1574" i="46"/>
  <c r="K1575" i="46"/>
  <c r="K1576" i="46"/>
  <c r="K1577" i="46"/>
  <c r="K1578" i="46"/>
  <c r="K1579" i="46"/>
  <c r="K1580" i="46"/>
  <c r="K1581" i="46"/>
  <c r="K1582" i="46"/>
  <c r="K1583" i="46"/>
  <c r="K1584" i="46"/>
  <c r="K1585" i="46"/>
  <c r="K1586" i="46"/>
  <c r="K1587" i="46"/>
  <c r="K1588" i="46"/>
  <c r="K1589" i="46"/>
  <c r="K1590" i="46"/>
  <c r="K1591" i="46"/>
  <c r="K1592" i="46"/>
  <c r="K1593" i="46"/>
  <c r="K1594" i="46"/>
  <c r="K1595" i="46"/>
  <c r="K1596" i="46"/>
  <c r="K1597" i="46"/>
  <c r="K1598" i="46"/>
  <c r="K1599" i="46"/>
  <c r="K1600" i="46"/>
  <c r="K1601" i="46"/>
  <c r="K1602" i="46"/>
  <c r="K1603" i="46"/>
  <c r="K1604" i="46"/>
  <c r="K1605" i="46"/>
  <c r="K1606" i="46"/>
  <c r="K1607" i="46"/>
  <c r="K1608" i="46"/>
  <c r="K1609" i="46"/>
  <c r="K1610" i="46"/>
  <c r="K1611" i="46"/>
  <c r="K1612" i="46"/>
  <c r="K1613" i="46"/>
  <c r="K1614" i="46"/>
  <c r="K1615" i="46"/>
  <c r="K1616" i="46"/>
  <c r="K1617" i="46"/>
  <c r="K1618" i="46"/>
  <c r="K1619" i="46"/>
  <c r="K1620" i="46"/>
  <c r="K1621" i="46"/>
  <c r="K1622" i="46"/>
  <c r="K1623" i="46"/>
  <c r="K1624" i="46"/>
  <c r="K1625" i="46"/>
  <c r="K1626" i="46"/>
  <c r="K1627" i="46"/>
  <c r="K1628" i="46"/>
  <c r="K1629" i="46"/>
  <c r="K1630" i="46"/>
  <c r="K1631" i="46"/>
  <c r="K1632" i="46"/>
  <c r="K1633" i="46"/>
  <c r="K1634" i="46"/>
  <c r="K1635" i="46"/>
  <c r="K1636" i="46"/>
  <c r="K1637" i="46"/>
  <c r="K1638" i="46"/>
  <c r="K1639" i="46"/>
  <c r="K1640" i="46"/>
  <c r="K1641" i="46"/>
  <c r="K1642" i="46"/>
  <c r="K1643" i="46"/>
  <c r="K1644" i="46"/>
  <c r="K1645" i="46"/>
  <c r="K1646" i="46"/>
  <c r="K1647" i="46"/>
  <c r="K1648" i="46"/>
  <c r="K1649" i="46"/>
  <c r="K1650" i="46"/>
  <c r="K1651" i="46"/>
  <c r="K1652" i="46"/>
  <c r="K1653" i="46"/>
  <c r="K1654" i="46"/>
  <c r="K1655" i="46"/>
  <c r="K1656" i="46"/>
  <c r="K1657" i="46"/>
  <c r="K1658" i="46"/>
  <c r="K1659" i="46"/>
  <c r="K1660" i="46"/>
  <c r="K1661" i="46"/>
  <c r="K1662" i="46"/>
  <c r="K1663" i="46"/>
  <c r="K1664" i="46"/>
  <c r="K1665" i="46"/>
  <c r="K1666" i="46"/>
  <c r="K1667" i="46"/>
  <c r="K1668" i="46"/>
  <c r="K1669" i="46"/>
  <c r="K1670" i="46"/>
  <c r="K1671" i="46"/>
  <c r="K1672" i="46"/>
  <c r="K1673" i="46"/>
  <c r="K1674" i="46"/>
  <c r="K1675" i="46"/>
  <c r="K1676" i="46"/>
  <c r="K1677" i="46"/>
  <c r="K1678" i="46"/>
  <c r="K1679" i="46"/>
  <c r="K1680" i="46"/>
  <c r="K1681" i="46"/>
  <c r="K1682" i="46"/>
  <c r="K1683" i="46"/>
  <c r="K1684" i="46"/>
  <c r="K1685" i="46"/>
  <c r="K1686" i="46"/>
  <c r="K1687" i="46"/>
  <c r="K1688" i="46"/>
  <c r="K1689" i="46"/>
  <c r="K1690" i="46"/>
  <c r="K1691" i="46"/>
  <c r="K1692" i="46"/>
  <c r="K1693" i="46"/>
  <c r="K1694" i="46"/>
  <c r="K1695" i="46"/>
  <c r="K1696" i="46"/>
  <c r="K1697" i="46"/>
  <c r="K1698" i="46"/>
  <c r="K1699" i="46"/>
  <c r="K1700" i="46"/>
  <c r="K1701" i="46"/>
  <c r="K1702" i="46"/>
  <c r="K1703" i="46"/>
  <c r="K1704" i="46"/>
  <c r="K1705" i="46"/>
  <c r="K1706" i="46"/>
  <c r="K1707" i="46"/>
  <c r="K1708" i="46"/>
  <c r="K1709" i="46"/>
  <c r="K1710" i="46"/>
  <c r="K1711" i="46"/>
  <c r="K1712" i="46"/>
  <c r="K1713" i="46"/>
  <c r="K1714" i="46"/>
  <c r="K1715" i="46"/>
  <c r="K1716" i="46"/>
  <c r="K1717" i="46"/>
  <c r="K1718" i="46"/>
  <c r="K1719" i="46"/>
  <c r="K1720" i="46"/>
  <c r="K1721" i="46"/>
  <c r="K1722" i="46"/>
  <c r="K1723" i="46"/>
  <c r="K1724" i="46"/>
  <c r="K1725" i="46"/>
  <c r="K1726" i="46"/>
  <c r="K1727" i="46"/>
  <c r="K1728" i="46"/>
  <c r="K1729" i="46"/>
  <c r="K1730" i="46"/>
  <c r="K1731" i="46"/>
  <c r="K1732" i="46"/>
  <c r="K1733" i="46"/>
  <c r="K1734" i="46"/>
  <c r="K1735" i="46"/>
  <c r="K1736" i="46"/>
  <c r="K1737" i="46"/>
  <c r="K1738" i="46"/>
  <c r="K1739" i="46"/>
  <c r="K1740" i="46"/>
  <c r="K1741" i="46"/>
  <c r="K1742" i="46"/>
  <c r="K1743" i="46"/>
  <c r="K1744" i="46"/>
  <c r="K1745" i="46"/>
  <c r="K1746" i="46"/>
  <c r="K1747" i="46"/>
  <c r="K1748" i="46"/>
  <c r="K1749" i="46"/>
  <c r="K1750" i="46"/>
  <c r="K1751" i="46"/>
  <c r="K1752" i="46"/>
  <c r="K1753" i="46"/>
  <c r="K1754" i="46"/>
  <c r="K1755" i="46"/>
  <c r="K1756" i="46"/>
  <c r="K1757" i="46"/>
  <c r="K1758" i="46"/>
  <c r="K1759" i="46"/>
  <c r="K1760" i="46"/>
  <c r="K1761" i="46"/>
  <c r="K1762" i="46"/>
  <c r="K1763" i="46"/>
  <c r="K1764" i="46"/>
  <c r="K1765" i="46"/>
  <c r="K1766" i="46"/>
  <c r="K1767" i="46"/>
  <c r="K1768" i="46"/>
  <c r="K1769" i="46"/>
  <c r="K1770" i="46"/>
  <c r="K1771" i="46"/>
  <c r="K1772" i="46"/>
  <c r="K1773" i="46"/>
  <c r="K1774" i="46"/>
  <c r="K1775" i="46"/>
  <c r="K1776" i="46"/>
  <c r="K1777" i="46"/>
  <c r="K1778" i="46"/>
  <c r="K1779" i="46"/>
  <c r="K1780" i="46"/>
  <c r="K1781" i="46"/>
  <c r="K1782" i="46"/>
  <c r="K1783" i="46"/>
  <c r="K1784" i="46"/>
  <c r="K1785" i="46"/>
  <c r="K1786" i="46"/>
  <c r="K1787" i="46"/>
  <c r="K1788" i="46"/>
  <c r="K1789" i="46"/>
  <c r="K1790" i="46"/>
  <c r="K1791" i="46"/>
  <c r="K1792" i="46"/>
  <c r="K1793" i="46"/>
  <c r="K1794" i="46"/>
  <c r="K1795" i="46"/>
  <c r="K1796" i="46"/>
  <c r="K1797" i="46"/>
  <c r="K1798" i="46"/>
  <c r="K1799" i="46"/>
  <c r="K1800" i="46"/>
  <c r="K1801" i="46"/>
  <c r="K1802" i="46"/>
  <c r="K1803" i="46"/>
  <c r="K1804" i="46"/>
  <c r="K1805" i="46"/>
  <c r="K1806" i="46"/>
  <c r="K1807" i="46"/>
  <c r="K1808" i="46"/>
  <c r="K1809" i="46"/>
  <c r="K1810" i="46"/>
  <c r="K1811" i="46"/>
  <c r="K1812" i="46"/>
  <c r="K1813" i="46"/>
  <c r="K1814" i="46"/>
  <c r="K1815" i="46"/>
  <c r="K1816" i="46"/>
  <c r="K1817" i="46"/>
  <c r="K1818" i="46"/>
  <c r="K1819" i="46"/>
  <c r="K1820" i="46"/>
  <c r="K1821" i="46"/>
  <c r="K1822" i="46"/>
  <c r="K1823" i="46"/>
  <c r="K1824" i="46"/>
  <c r="K1825" i="46"/>
  <c r="K1826" i="46"/>
  <c r="K1827" i="46"/>
  <c r="K1828" i="46"/>
  <c r="K1829" i="46"/>
  <c r="K1830" i="46"/>
  <c r="K1831" i="46"/>
  <c r="K1832" i="46"/>
  <c r="K1833" i="46"/>
  <c r="K1834" i="46"/>
  <c r="K1835" i="46"/>
  <c r="K1836" i="46"/>
  <c r="K1837" i="46"/>
  <c r="K1838" i="46"/>
  <c r="K1839" i="46"/>
  <c r="K1840" i="46"/>
  <c r="K1841" i="46"/>
  <c r="K1842" i="46"/>
  <c r="K1843" i="46"/>
  <c r="K1844" i="46"/>
  <c r="K1845" i="46"/>
  <c r="K1846" i="46"/>
  <c r="K1847" i="46"/>
  <c r="K1848" i="46"/>
  <c r="K1849" i="46"/>
  <c r="K1850" i="46"/>
  <c r="K1851" i="46"/>
  <c r="K1852" i="46"/>
  <c r="K1853" i="46"/>
  <c r="K1854" i="46"/>
  <c r="K1855" i="46"/>
  <c r="K1856" i="46"/>
  <c r="K1857" i="46"/>
  <c r="K1858" i="46"/>
  <c r="K1859" i="46"/>
  <c r="K1860" i="46"/>
  <c r="K1861" i="46"/>
  <c r="K1862" i="46"/>
  <c r="K1863" i="46"/>
  <c r="K1864" i="46"/>
  <c r="K1865" i="46"/>
  <c r="K1866" i="46"/>
  <c r="K1867" i="46"/>
  <c r="K1868" i="46"/>
  <c r="K1869" i="46"/>
  <c r="K1870" i="46"/>
  <c r="K1871" i="46"/>
  <c r="K1872" i="46"/>
  <c r="K1873" i="46"/>
  <c r="K1874" i="46"/>
  <c r="K1875" i="46"/>
  <c r="K1876" i="46"/>
  <c r="K1877" i="46"/>
  <c r="K1878" i="46"/>
  <c r="K1879" i="46"/>
  <c r="K1880" i="46"/>
  <c r="K1881" i="46"/>
  <c r="K1882" i="46"/>
  <c r="K1883" i="46"/>
  <c r="K1884" i="46"/>
  <c r="K1885" i="46"/>
  <c r="K1886" i="46"/>
  <c r="K1887" i="46"/>
  <c r="K1888" i="46"/>
  <c r="K1889" i="46"/>
  <c r="K1890" i="46"/>
  <c r="K1891" i="46"/>
  <c r="K1892" i="46"/>
  <c r="K1893" i="46"/>
  <c r="K1894" i="46"/>
  <c r="K1895" i="46"/>
  <c r="K1896" i="46"/>
  <c r="K1897" i="46"/>
  <c r="K1898" i="46"/>
  <c r="K1899" i="46"/>
  <c r="K1900" i="46"/>
  <c r="K1901" i="46"/>
  <c r="K1902" i="46"/>
  <c r="K1903" i="46"/>
  <c r="K1904" i="46"/>
  <c r="K1905" i="46"/>
  <c r="K1906" i="46"/>
  <c r="K1907" i="46"/>
  <c r="K1908" i="46"/>
  <c r="K1909" i="46"/>
  <c r="K1910" i="46"/>
  <c r="K1911" i="46"/>
  <c r="K1912" i="46"/>
  <c r="K1913" i="46"/>
  <c r="K1914" i="46"/>
  <c r="K1915" i="46"/>
  <c r="K1916" i="46"/>
  <c r="K1917" i="46"/>
  <c r="K1918" i="46"/>
  <c r="K1919" i="46"/>
  <c r="K1920" i="46"/>
  <c r="K1921" i="46"/>
  <c r="K1922" i="46"/>
  <c r="K1923" i="46"/>
  <c r="K1924" i="46"/>
  <c r="K1925" i="46"/>
  <c r="K1926" i="46"/>
  <c r="K1927" i="46"/>
  <c r="K1928" i="46"/>
  <c r="K1929" i="46"/>
  <c r="K1930" i="46"/>
  <c r="K1931" i="46"/>
  <c r="K1932" i="46"/>
  <c r="K1933" i="46"/>
  <c r="K1934" i="46"/>
  <c r="K1935" i="46"/>
  <c r="K1936" i="46"/>
  <c r="K1937" i="46"/>
  <c r="K1938" i="46"/>
  <c r="K1939" i="46"/>
  <c r="K1940" i="46"/>
  <c r="K1941" i="46"/>
  <c r="K1942" i="46"/>
  <c r="K1943" i="46"/>
  <c r="K1944" i="46"/>
  <c r="K1945" i="46"/>
  <c r="K1946" i="46"/>
  <c r="K1947" i="46"/>
  <c r="K1948" i="46"/>
  <c r="K1949" i="46"/>
  <c r="K1950" i="46"/>
  <c r="K1951" i="46"/>
  <c r="K1952" i="46"/>
  <c r="K1953" i="46"/>
  <c r="K1954" i="46"/>
  <c r="K1955" i="46"/>
  <c r="K1956" i="46"/>
  <c r="K1957" i="46"/>
  <c r="K1958" i="46"/>
  <c r="K1959" i="46"/>
  <c r="K1960" i="46"/>
  <c r="K1961" i="46"/>
  <c r="K1962" i="46"/>
  <c r="K1963" i="46"/>
  <c r="K1964" i="46"/>
  <c r="K1965" i="46"/>
  <c r="K1966" i="46"/>
  <c r="K1967" i="46"/>
  <c r="K1968" i="46"/>
  <c r="K1969" i="46"/>
  <c r="K1970" i="46"/>
  <c r="K1971" i="46"/>
  <c r="K1972" i="46"/>
  <c r="K1973" i="46"/>
  <c r="K1974" i="46"/>
  <c r="K1975" i="46"/>
  <c r="K1976" i="46"/>
  <c r="K1977" i="46"/>
  <c r="K1978" i="46"/>
  <c r="K1979" i="46"/>
  <c r="K1980" i="46"/>
  <c r="K1981" i="46"/>
  <c r="K1982" i="46"/>
  <c r="K1983" i="46"/>
  <c r="K1984" i="46"/>
  <c r="K1985" i="46"/>
  <c r="K1986" i="46"/>
  <c r="K1987" i="46"/>
  <c r="K1988" i="46"/>
  <c r="K1989" i="46"/>
  <c r="K1990" i="46"/>
  <c r="K1991" i="46"/>
  <c r="K1992" i="46"/>
  <c r="K1993" i="46"/>
  <c r="K1994" i="46"/>
  <c r="K1995" i="46"/>
  <c r="K1996" i="46"/>
  <c r="K1997" i="46"/>
  <c r="K1998" i="46"/>
  <c r="K1999" i="46"/>
  <c r="K2000" i="46"/>
  <c r="K2001" i="46"/>
  <c r="K2002" i="46"/>
  <c r="K2003" i="46"/>
  <c r="K2004" i="46"/>
  <c r="K2005" i="46"/>
  <c r="K2006" i="46"/>
  <c r="K2007" i="46"/>
  <c r="K2008" i="46"/>
  <c r="K2009" i="46"/>
  <c r="K2010" i="46"/>
  <c r="K2011" i="46"/>
  <c r="K2012" i="46"/>
  <c r="K2013" i="46"/>
  <c r="K2014" i="46"/>
  <c r="K2015" i="46"/>
  <c r="K2016" i="46"/>
  <c r="K2017" i="46"/>
  <c r="K2018" i="46"/>
  <c r="K2019" i="46"/>
  <c r="K2020" i="46"/>
  <c r="K2021" i="46"/>
  <c r="K2022" i="46"/>
  <c r="K2023" i="46"/>
  <c r="K2024" i="46"/>
  <c r="K2025" i="46"/>
  <c r="K2026" i="46"/>
  <c r="K2027" i="46"/>
  <c r="K2028" i="46"/>
  <c r="K2029" i="46"/>
  <c r="K2030" i="46"/>
  <c r="K2031" i="46"/>
  <c r="K2032" i="46"/>
  <c r="K2033" i="46"/>
  <c r="K2034" i="46"/>
  <c r="K2035" i="46"/>
  <c r="K2036" i="46"/>
  <c r="K2037" i="46"/>
  <c r="K2038" i="46"/>
  <c r="K2039" i="46"/>
  <c r="K2040" i="46"/>
  <c r="K2041" i="46"/>
  <c r="K2042" i="46"/>
  <c r="K2043" i="46"/>
  <c r="K2044" i="46"/>
  <c r="K2045" i="46"/>
  <c r="K2046" i="46"/>
  <c r="K2047" i="46"/>
  <c r="K2048" i="46"/>
  <c r="K2049" i="46"/>
  <c r="K2050" i="46"/>
  <c r="K2051" i="46"/>
  <c r="K2052" i="46"/>
  <c r="K2053" i="46"/>
  <c r="K2054" i="46"/>
  <c r="K2055" i="46"/>
  <c r="K2056" i="46"/>
  <c r="K2057" i="46"/>
  <c r="K2058" i="46"/>
  <c r="K2059" i="46"/>
  <c r="K2060" i="46"/>
  <c r="K2061" i="46"/>
  <c r="K2062" i="46"/>
  <c r="K2063" i="46"/>
  <c r="K2064" i="46"/>
  <c r="K2065" i="46"/>
  <c r="K2066" i="46"/>
  <c r="K2067" i="46"/>
  <c r="K2068" i="46"/>
  <c r="K2069" i="46"/>
  <c r="K2070" i="46"/>
  <c r="K2071" i="46"/>
  <c r="K2072" i="46"/>
  <c r="K2073" i="46"/>
  <c r="K2074" i="46"/>
  <c r="K2075" i="46"/>
  <c r="K2076" i="46"/>
  <c r="K2077" i="46"/>
  <c r="K2078" i="46"/>
  <c r="K2079" i="46"/>
  <c r="K2080" i="46"/>
  <c r="K2081" i="46"/>
  <c r="K2082" i="46"/>
  <c r="K2083" i="46"/>
  <c r="K2084" i="46"/>
  <c r="K2085" i="46"/>
  <c r="K2086" i="46"/>
  <c r="K2087" i="46"/>
  <c r="K2088" i="46"/>
  <c r="K2089" i="46"/>
  <c r="K2090" i="46"/>
  <c r="K2091" i="46"/>
  <c r="K2092" i="46"/>
  <c r="K2093" i="46"/>
  <c r="K2094" i="46"/>
  <c r="K2095" i="46"/>
  <c r="K2096" i="46"/>
  <c r="K2097" i="46"/>
  <c r="K2098" i="46"/>
  <c r="K2099" i="46"/>
  <c r="K2100" i="46"/>
  <c r="K2101" i="46"/>
  <c r="K2102" i="46"/>
  <c r="K2103" i="46"/>
  <c r="K2104" i="46"/>
  <c r="K2105" i="46"/>
  <c r="K2106" i="46"/>
  <c r="K2107" i="46"/>
  <c r="K2108" i="46"/>
  <c r="K2109" i="46"/>
  <c r="K2110" i="46"/>
  <c r="K2111" i="46"/>
  <c r="K2112" i="46"/>
  <c r="K2113" i="46"/>
  <c r="K2114" i="46"/>
  <c r="K2115" i="46"/>
  <c r="K2116" i="46"/>
  <c r="K2117" i="46"/>
  <c r="K2118" i="46"/>
  <c r="K2119" i="46"/>
  <c r="K2120" i="46"/>
  <c r="K2121" i="46"/>
  <c r="K2122" i="46"/>
  <c r="K2123" i="46"/>
  <c r="K2124" i="46"/>
  <c r="K2125" i="46"/>
  <c r="K2126" i="46"/>
  <c r="K2127" i="46"/>
  <c r="K2128" i="46"/>
  <c r="K2129" i="46"/>
  <c r="K2130" i="46"/>
  <c r="K2131" i="46"/>
  <c r="K2132" i="46"/>
  <c r="K2133" i="46"/>
  <c r="K2134" i="46"/>
  <c r="K2135" i="46"/>
  <c r="K2136" i="46"/>
  <c r="K2137" i="46"/>
  <c r="K2138" i="46"/>
  <c r="K2139" i="46"/>
  <c r="K2140" i="46"/>
  <c r="K2141" i="46"/>
  <c r="K2142" i="46"/>
  <c r="K2143" i="46"/>
  <c r="K2144" i="46"/>
  <c r="K2145" i="46"/>
  <c r="K2146" i="46"/>
  <c r="K2147" i="46"/>
  <c r="K2148" i="46"/>
  <c r="K2149" i="46"/>
  <c r="K2150" i="46"/>
  <c r="K2151" i="46"/>
  <c r="K2152" i="46"/>
  <c r="K2153" i="46"/>
  <c r="K2154" i="46"/>
  <c r="K2155" i="46"/>
  <c r="K2156" i="46"/>
  <c r="K2157" i="46"/>
  <c r="K2158" i="46"/>
  <c r="K2159" i="46"/>
  <c r="K2160" i="46"/>
  <c r="K2161" i="46"/>
  <c r="K2162" i="46"/>
  <c r="K2163" i="46"/>
  <c r="K2164" i="46"/>
  <c r="K2165" i="46"/>
  <c r="K2166" i="46"/>
  <c r="K2167" i="46"/>
  <c r="K2168" i="46"/>
  <c r="K2169" i="46"/>
  <c r="K2170" i="46"/>
  <c r="K2171" i="46"/>
  <c r="K2172" i="46"/>
  <c r="K2173" i="46"/>
  <c r="K2174" i="46"/>
  <c r="K2175" i="46"/>
  <c r="K2176" i="46"/>
  <c r="K2177" i="46"/>
  <c r="K2178" i="46"/>
  <c r="K2179" i="46"/>
  <c r="K2180" i="46"/>
  <c r="K2181" i="46"/>
  <c r="K2182" i="46"/>
  <c r="K2183" i="46"/>
  <c r="K2184" i="46"/>
  <c r="K2185" i="46"/>
  <c r="K2186" i="46"/>
  <c r="K2187" i="46"/>
  <c r="K2188" i="46"/>
  <c r="K2189" i="46"/>
  <c r="K2190" i="46"/>
  <c r="K2191" i="46"/>
  <c r="K2192" i="46"/>
  <c r="K2193" i="46"/>
  <c r="K2194" i="46"/>
  <c r="K2195" i="46"/>
  <c r="K2196" i="46"/>
  <c r="K2197" i="46"/>
  <c r="K2198" i="46"/>
  <c r="K2199" i="46"/>
  <c r="K2200" i="46"/>
  <c r="K2201" i="46"/>
  <c r="K2202" i="46"/>
  <c r="K2203" i="46"/>
  <c r="K2204" i="46"/>
  <c r="K2205" i="46"/>
  <c r="K2206" i="46"/>
  <c r="K2207" i="46"/>
  <c r="K2208" i="46"/>
  <c r="K2209" i="46"/>
  <c r="K2210" i="46"/>
  <c r="K2211" i="46"/>
  <c r="K2212" i="46"/>
  <c r="K2213" i="46"/>
  <c r="K2214" i="46"/>
  <c r="K2215" i="46"/>
  <c r="K2216" i="46"/>
  <c r="K2217" i="46"/>
  <c r="K2218" i="46"/>
  <c r="K2219" i="46"/>
  <c r="K2220" i="46"/>
  <c r="K2221" i="46"/>
  <c r="K2222" i="46"/>
  <c r="K2223" i="46"/>
  <c r="K2224" i="46"/>
  <c r="K2225" i="46"/>
  <c r="K2226" i="46"/>
  <c r="K2227" i="46"/>
  <c r="K2228" i="46"/>
  <c r="K2229" i="46"/>
  <c r="K2230" i="46"/>
  <c r="K2231" i="46"/>
  <c r="K2232" i="46"/>
  <c r="K2233" i="46"/>
  <c r="K2234" i="46"/>
  <c r="K2235" i="46"/>
  <c r="K2236" i="46"/>
  <c r="K2237" i="46"/>
  <c r="K2238" i="46"/>
  <c r="K2239" i="46"/>
  <c r="K2240" i="46"/>
  <c r="K2241" i="46"/>
  <c r="K2242" i="46"/>
  <c r="K2243" i="46"/>
  <c r="K2244" i="46"/>
  <c r="K2245" i="46"/>
  <c r="K2246" i="46"/>
  <c r="K2247" i="46"/>
  <c r="K2248" i="46"/>
  <c r="K2249" i="46"/>
  <c r="K2250" i="46"/>
  <c r="K2251" i="46"/>
  <c r="K2252" i="46"/>
  <c r="K2253" i="46"/>
  <c r="K2254" i="46"/>
  <c r="K2255" i="46"/>
  <c r="K2256" i="46"/>
  <c r="K2257" i="46"/>
  <c r="K2258" i="46"/>
  <c r="K2259" i="46"/>
  <c r="K2260" i="46"/>
  <c r="K2261" i="46"/>
  <c r="K2262" i="46"/>
  <c r="K2263" i="46"/>
  <c r="K2264" i="46"/>
  <c r="K2265" i="46"/>
  <c r="K2266" i="46"/>
  <c r="K2267" i="46"/>
  <c r="K2268" i="46"/>
  <c r="K2269" i="46"/>
  <c r="K2270" i="46"/>
  <c r="K2271" i="46"/>
  <c r="K2272" i="46"/>
  <c r="K2273" i="46"/>
  <c r="K2274" i="46"/>
  <c r="K2275" i="46"/>
  <c r="K2276" i="46"/>
  <c r="K2277" i="46"/>
  <c r="K2278" i="46"/>
  <c r="K2279" i="46"/>
  <c r="K2280" i="46"/>
  <c r="K2281" i="46"/>
  <c r="K2282" i="46"/>
  <c r="K2283" i="46"/>
  <c r="K2284" i="46"/>
  <c r="K2285" i="46"/>
  <c r="K2286" i="46"/>
  <c r="K2287" i="46"/>
  <c r="K2288" i="46"/>
  <c r="K2289" i="46"/>
  <c r="K2290" i="46"/>
  <c r="K2291" i="46"/>
  <c r="K2292" i="46"/>
  <c r="K2293" i="46"/>
  <c r="K2294" i="46"/>
  <c r="K2295" i="46"/>
  <c r="K2296" i="46"/>
  <c r="K2297" i="46"/>
  <c r="K2298" i="46"/>
  <c r="K2299" i="46"/>
  <c r="K2300" i="46"/>
  <c r="K2301" i="46"/>
  <c r="K2302" i="46"/>
  <c r="K2303" i="46"/>
  <c r="K2304" i="46"/>
  <c r="K2305" i="46"/>
  <c r="K2306" i="46"/>
  <c r="K2307" i="46"/>
  <c r="K2308" i="46"/>
  <c r="K2309" i="46"/>
  <c r="K2310" i="46"/>
  <c r="K2311" i="46"/>
  <c r="K2312" i="46"/>
  <c r="K2313" i="46"/>
  <c r="K2314" i="46"/>
  <c r="K2315" i="46"/>
  <c r="K2316" i="46"/>
  <c r="K2317" i="46"/>
  <c r="K2318" i="46"/>
  <c r="K2319" i="46"/>
  <c r="K2320" i="46"/>
  <c r="K2321" i="46"/>
  <c r="K2322" i="46"/>
  <c r="K2323" i="46"/>
  <c r="K2324" i="46"/>
  <c r="K2325" i="46"/>
  <c r="K2326" i="46"/>
  <c r="K2327" i="46"/>
  <c r="K2328" i="46"/>
  <c r="K2329" i="46"/>
  <c r="K2330" i="46"/>
  <c r="K2331" i="46"/>
  <c r="K2332" i="46"/>
  <c r="K2333" i="46"/>
  <c r="K2334" i="46"/>
  <c r="K2335" i="46"/>
  <c r="K2336" i="46"/>
  <c r="K2337" i="46"/>
  <c r="K2338" i="46"/>
  <c r="K2339" i="46"/>
  <c r="K2340" i="46"/>
  <c r="K2341" i="46"/>
  <c r="K2342" i="46"/>
  <c r="K2343" i="46"/>
  <c r="K2344" i="46"/>
  <c r="K2345" i="46"/>
  <c r="K2346" i="46"/>
  <c r="K2347" i="46"/>
  <c r="K2348" i="46"/>
  <c r="K2349" i="46"/>
  <c r="K2350" i="46"/>
  <c r="K2351" i="46"/>
  <c r="K2352" i="46"/>
  <c r="K2353" i="46"/>
  <c r="K2354" i="46"/>
  <c r="K2355" i="46"/>
  <c r="K2356" i="46"/>
  <c r="K2357" i="46"/>
  <c r="K2358" i="46"/>
  <c r="K2359" i="46"/>
  <c r="K2360" i="46"/>
  <c r="K2361" i="46"/>
  <c r="K2362" i="46"/>
  <c r="K2363" i="46"/>
  <c r="K2364" i="46"/>
  <c r="K2365" i="46"/>
  <c r="K2366" i="46"/>
  <c r="K2367" i="46"/>
  <c r="K2368" i="46"/>
  <c r="K2369" i="46"/>
  <c r="K2370" i="46"/>
  <c r="K2371" i="46"/>
  <c r="K2372" i="46"/>
  <c r="K2373" i="46"/>
  <c r="K2374" i="46"/>
  <c r="K2375" i="46"/>
  <c r="K2376" i="46"/>
  <c r="K2377" i="46"/>
  <c r="K2378" i="46"/>
  <c r="K2379" i="46"/>
  <c r="K2380" i="46"/>
  <c r="K2381" i="46"/>
  <c r="K2382" i="46"/>
  <c r="K2383" i="46"/>
  <c r="K2384" i="46"/>
  <c r="K2385" i="46"/>
  <c r="K2386" i="46"/>
  <c r="K2387" i="46"/>
  <c r="K2388" i="46"/>
  <c r="K2389" i="46"/>
  <c r="K2390" i="46"/>
  <c r="K2391" i="46"/>
  <c r="K2392" i="46"/>
  <c r="K2393" i="46"/>
  <c r="K2394" i="46"/>
  <c r="K2395" i="46"/>
  <c r="K2396" i="46"/>
  <c r="K2397" i="46"/>
  <c r="K2398" i="46"/>
  <c r="K2399" i="46"/>
  <c r="K2400" i="46"/>
  <c r="K2401" i="46"/>
  <c r="K2402" i="46"/>
  <c r="K2403" i="46"/>
  <c r="K2404" i="46"/>
  <c r="K2405" i="46"/>
  <c r="K2406" i="46"/>
  <c r="K2407" i="46"/>
  <c r="K2408" i="46"/>
  <c r="K2409" i="46"/>
  <c r="K2410" i="46"/>
  <c r="K2411" i="46"/>
  <c r="K2412" i="46"/>
  <c r="K2413" i="46"/>
  <c r="K2414" i="46"/>
  <c r="K2415" i="46"/>
  <c r="K2416" i="46"/>
  <c r="K2417" i="46"/>
  <c r="K2418" i="46"/>
  <c r="K2419" i="46"/>
  <c r="K2420" i="46"/>
  <c r="K2421" i="46"/>
  <c r="K2422" i="46"/>
  <c r="K2423" i="46"/>
  <c r="K2424" i="46"/>
  <c r="K2425" i="46"/>
  <c r="K2426" i="46"/>
  <c r="K2427" i="46"/>
  <c r="K2428" i="46"/>
  <c r="K2429" i="46"/>
  <c r="K2430" i="46"/>
  <c r="K2431" i="46"/>
  <c r="K2432" i="46"/>
  <c r="K2433" i="46"/>
  <c r="K2434" i="46"/>
  <c r="K2435" i="46"/>
  <c r="K2436" i="46"/>
  <c r="K2437" i="46"/>
  <c r="K2438" i="46"/>
  <c r="K2439" i="46"/>
  <c r="K2440" i="46"/>
  <c r="K2441" i="46"/>
  <c r="K2442" i="46"/>
  <c r="K2443" i="46"/>
  <c r="K2444" i="46"/>
  <c r="K2445" i="46"/>
  <c r="K2446" i="46"/>
  <c r="K2447" i="46"/>
  <c r="K2448" i="46"/>
  <c r="K2449" i="46"/>
  <c r="K2450" i="46"/>
  <c r="K2451" i="46"/>
  <c r="K2452" i="46"/>
  <c r="K2453" i="46"/>
  <c r="K2454" i="46"/>
  <c r="K2455" i="46"/>
  <c r="K2456" i="46"/>
  <c r="K2457" i="46"/>
  <c r="K2458" i="46"/>
  <c r="K2459" i="46"/>
  <c r="K2460" i="46"/>
  <c r="K2461" i="46"/>
  <c r="K2462" i="46"/>
  <c r="K2463" i="46"/>
  <c r="K2464" i="46"/>
  <c r="K2465" i="46"/>
  <c r="K2466" i="46"/>
  <c r="K2467" i="46"/>
  <c r="K2468" i="46"/>
  <c r="K2469" i="46"/>
  <c r="K2470" i="46"/>
  <c r="K2471" i="46"/>
  <c r="K2472" i="46"/>
  <c r="K2473" i="46"/>
  <c r="K2474" i="46"/>
  <c r="K2475" i="46"/>
  <c r="K2476" i="46"/>
  <c r="K2477" i="46"/>
  <c r="K2478" i="46"/>
  <c r="K2479" i="46"/>
  <c r="K2480" i="46"/>
  <c r="K2481" i="46"/>
  <c r="K2482" i="46"/>
  <c r="K2483" i="46"/>
  <c r="K2484" i="46"/>
  <c r="K2485" i="46"/>
  <c r="K2486" i="46"/>
  <c r="K2487" i="46"/>
  <c r="K2488" i="46"/>
  <c r="K2489" i="46"/>
  <c r="K2490" i="46"/>
  <c r="K2491" i="46"/>
  <c r="K2492" i="46"/>
  <c r="K2493" i="46"/>
  <c r="K2494" i="46"/>
  <c r="K2495" i="46"/>
  <c r="K2496" i="46"/>
  <c r="K2497" i="46"/>
  <c r="K2498" i="46"/>
  <c r="K2499" i="46"/>
  <c r="K2500" i="46"/>
  <c r="K2501" i="46"/>
  <c r="K2502" i="46"/>
  <c r="K2503" i="46"/>
  <c r="K2504" i="46"/>
  <c r="K2505" i="46"/>
  <c r="K2506" i="46"/>
  <c r="K2507" i="46"/>
  <c r="K2508" i="46"/>
  <c r="K2509" i="46"/>
  <c r="K2510" i="46"/>
  <c r="K2511" i="46"/>
  <c r="K2512" i="46"/>
  <c r="K2513" i="46"/>
  <c r="K2514" i="46"/>
  <c r="K2515" i="46"/>
  <c r="K2516" i="46"/>
  <c r="K2517" i="46"/>
  <c r="K2518" i="46"/>
  <c r="K2519" i="46"/>
  <c r="K2520" i="46"/>
  <c r="K2521" i="46"/>
  <c r="K2522" i="46"/>
  <c r="K2523" i="46"/>
  <c r="K2524" i="46"/>
  <c r="K2525" i="46"/>
  <c r="K2526" i="46"/>
  <c r="K2527" i="46"/>
  <c r="K2528" i="46"/>
  <c r="K2529" i="46"/>
  <c r="K2530" i="46"/>
  <c r="K2531" i="46"/>
  <c r="K2532" i="46"/>
  <c r="K2533" i="46"/>
  <c r="K2534" i="46"/>
  <c r="K2535" i="46"/>
  <c r="K2536" i="46"/>
  <c r="K2537" i="46"/>
  <c r="K2538" i="46"/>
  <c r="K2539" i="46"/>
  <c r="K2540" i="46"/>
  <c r="K2541" i="46"/>
  <c r="K2542" i="46"/>
  <c r="K2543" i="46"/>
  <c r="K2544" i="46"/>
  <c r="K2545" i="46"/>
  <c r="K2546" i="46"/>
  <c r="K2547" i="46"/>
  <c r="K2548" i="46"/>
  <c r="K2549" i="46"/>
  <c r="K2550" i="46"/>
  <c r="K2551" i="46"/>
  <c r="K2552" i="46"/>
  <c r="K2553" i="46"/>
  <c r="K2554" i="46"/>
  <c r="K2555" i="46"/>
  <c r="K2556" i="46"/>
  <c r="K2557" i="46"/>
  <c r="K2558" i="46"/>
  <c r="K2559" i="46"/>
  <c r="K2560" i="46"/>
  <c r="K2561" i="46"/>
  <c r="K2562" i="46"/>
  <c r="K2563" i="46"/>
  <c r="K2564" i="46"/>
  <c r="K2565" i="46"/>
  <c r="K2566" i="46"/>
  <c r="K2567" i="46"/>
  <c r="K2568" i="46"/>
  <c r="K2569" i="46"/>
  <c r="K2570" i="46"/>
  <c r="K2571" i="46"/>
  <c r="K2572" i="46"/>
  <c r="K2573" i="46"/>
  <c r="K2574" i="46"/>
  <c r="K2575" i="46"/>
  <c r="K2576" i="46"/>
  <c r="K2577" i="46"/>
  <c r="K2578" i="46"/>
  <c r="K2579" i="46"/>
  <c r="K2580" i="46"/>
  <c r="K2581" i="46"/>
  <c r="K2582" i="46"/>
  <c r="K2583" i="46"/>
  <c r="K2584" i="46"/>
  <c r="K2585" i="46"/>
  <c r="K2586" i="46"/>
  <c r="K2587" i="46"/>
  <c r="K2588" i="46"/>
  <c r="K2589" i="46"/>
  <c r="K2590" i="46"/>
  <c r="K2591" i="46"/>
  <c r="K2592" i="46"/>
  <c r="K2593" i="46"/>
  <c r="K2594" i="46"/>
  <c r="K2595" i="46"/>
  <c r="K2596" i="46"/>
  <c r="K2597" i="46"/>
  <c r="K2598" i="46"/>
  <c r="K2599" i="46"/>
  <c r="K2600" i="46"/>
  <c r="K2601" i="46"/>
  <c r="K2602" i="46"/>
  <c r="K2603" i="46"/>
  <c r="K2604" i="46"/>
  <c r="K2605" i="46"/>
  <c r="K2606" i="46"/>
  <c r="K2607" i="46"/>
  <c r="K2608" i="46"/>
  <c r="K2609" i="46"/>
  <c r="K2610" i="46"/>
  <c r="K2611" i="46"/>
  <c r="K2612" i="46"/>
  <c r="K2613" i="46"/>
  <c r="K2614" i="46"/>
  <c r="K2615" i="46"/>
  <c r="K2616" i="46"/>
  <c r="K2617" i="46"/>
  <c r="K2618" i="46"/>
  <c r="K2619" i="46"/>
  <c r="K2620" i="46"/>
  <c r="K2621" i="46"/>
  <c r="K2622" i="46"/>
  <c r="K2623" i="46"/>
  <c r="K2624" i="46"/>
  <c r="K2625" i="46"/>
  <c r="K2626" i="46"/>
  <c r="K2627" i="46"/>
  <c r="K2628" i="46"/>
  <c r="K2629" i="46"/>
  <c r="K2630" i="46"/>
  <c r="K2631" i="46"/>
  <c r="K2632" i="46"/>
  <c r="K2633" i="46"/>
  <c r="K2634" i="46"/>
  <c r="K2635" i="46"/>
  <c r="K2636" i="46"/>
  <c r="K2637" i="46"/>
  <c r="K2638" i="46"/>
  <c r="K2639" i="46"/>
  <c r="K2640" i="46"/>
  <c r="K2641" i="46"/>
  <c r="K2642" i="46"/>
  <c r="K2643" i="46"/>
  <c r="K2644" i="46"/>
  <c r="K2645" i="46"/>
  <c r="K2646" i="46"/>
  <c r="K2647" i="46"/>
  <c r="K2648" i="46"/>
  <c r="K2649" i="46"/>
  <c r="K2650" i="46"/>
  <c r="K2651" i="46"/>
  <c r="K2652" i="46"/>
  <c r="K2653" i="46"/>
  <c r="K2654" i="46"/>
  <c r="K2655" i="46"/>
  <c r="K2656" i="46"/>
  <c r="K2657" i="46"/>
  <c r="K2658" i="46"/>
  <c r="K2659" i="46"/>
  <c r="K2660" i="46"/>
  <c r="K2661" i="46"/>
  <c r="K2662" i="46"/>
  <c r="K2663" i="46"/>
  <c r="K2664" i="46"/>
  <c r="K2665" i="46"/>
  <c r="K2666" i="46"/>
  <c r="K2667" i="46"/>
  <c r="K2668" i="46"/>
  <c r="K2669" i="46"/>
  <c r="K2670" i="46"/>
  <c r="K2671" i="46"/>
  <c r="K2672" i="46"/>
  <c r="K2673" i="46"/>
  <c r="K2674" i="46"/>
  <c r="K2675" i="46"/>
  <c r="K2676" i="46"/>
  <c r="K2677" i="46"/>
  <c r="K2678" i="46"/>
  <c r="K2679" i="46"/>
  <c r="K2680" i="46"/>
  <c r="K2681" i="46"/>
  <c r="K2682" i="46"/>
  <c r="K2683" i="46"/>
  <c r="K2684" i="46"/>
  <c r="K2685" i="46"/>
  <c r="K2686" i="46"/>
  <c r="K2687" i="46"/>
  <c r="K2688" i="46"/>
  <c r="K2689" i="46"/>
  <c r="K2690" i="46"/>
  <c r="K2691" i="46"/>
  <c r="K2692" i="46"/>
  <c r="K2693" i="46"/>
  <c r="K2694" i="46"/>
  <c r="K2695" i="46"/>
  <c r="K2696" i="46"/>
  <c r="K2697" i="46"/>
  <c r="K2698" i="46"/>
  <c r="K2699" i="46"/>
  <c r="K2700" i="46"/>
  <c r="K2701" i="46"/>
  <c r="K2702" i="46"/>
  <c r="K2703" i="46"/>
  <c r="K2704" i="46"/>
  <c r="K2705" i="46"/>
  <c r="K2706" i="46"/>
  <c r="K2707" i="46"/>
  <c r="K2708" i="46"/>
  <c r="K2709" i="46"/>
  <c r="K2710" i="46"/>
  <c r="K2711" i="46"/>
  <c r="K2712" i="46"/>
  <c r="K2713" i="46"/>
  <c r="K2714" i="46"/>
  <c r="K2715" i="46"/>
  <c r="K2716" i="46"/>
  <c r="K2717" i="46"/>
  <c r="K2718" i="46"/>
  <c r="K2719" i="46"/>
  <c r="K2720" i="46"/>
  <c r="K2721" i="46"/>
  <c r="K2722" i="46"/>
  <c r="K2723" i="46"/>
  <c r="K2724" i="46"/>
  <c r="K2725" i="46"/>
  <c r="K2726" i="46"/>
  <c r="K2727" i="46"/>
  <c r="K2728" i="46"/>
  <c r="K2729" i="46"/>
  <c r="K2730" i="46"/>
  <c r="K2731" i="46"/>
  <c r="K2732" i="46"/>
  <c r="K2733" i="46"/>
  <c r="K2734" i="46"/>
  <c r="K2735" i="46"/>
  <c r="K2736" i="46"/>
  <c r="K2737" i="46"/>
  <c r="K2738" i="46"/>
  <c r="K2739" i="46"/>
  <c r="K2740" i="46"/>
  <c r="K2741" i="46"/>
  <c r="K2742" i="46"/>
  <c r="K2743" i="46"/>
  <c r="K2744" i="46"/>
  <c r="K2745" i="46"/>
  <c r="K2746" i="46"/>
  <c r="K2747" i="46"/>
  <c r="K2748" i="46"/>
  <c r="K2749" i="46"/>
  <c r="K2750" i="46"/>
  <c r="K2751" i="46"/>
  <c r="K2752" i="46"/>
  <c r="K2753" i="46"/>
  <c r="K2754" i="46"/>
  <c r="K2755" i="46"/>
  <c r="K2756" i="46"/>
  <c r="K2757" i="46"/>
  <c r="K2758" i="46"/>
  <c r="K2759" i="46"/>
  <c r="K2760" i="46"/>
  <c r="K2761" i="46"/>
  <c r="K2762" i="46"/>
  <c r="K2763" i="46"/>
  <c r="K2764" i="46"/>
  <c r="K2765" i="46"/>
  <c r="K2766" i="46"/>
  <c r="K2767" i="46"/>
  <c r="K2768" i="46"/>
  <c r="K2769" i="46"/>
  <c r="K2770" i="46"/>
  <c r="K2771" i="46"/>
  <c r="K2772" i="46"/>
  <c r="K2773" i="46"/>
  <c r="K2774" i="46"/>
  <c r="K2775" i="46"/>
  <c r="K2776" i="46"/>
  <c r="K2777" i="46"/>
  <c r="K2778" i="46"/>
  <c r="K2779" i="46"/>
  <c r="K2780" i="46"/>
  <c r="K2781" i="46"/>
  <c r="K2782" i="46"/>
  <c r="K2783" i="46"/>
  <c r="K2784" i="46"/>
  <c r="K2785" i="46"/>
  <c r="K2786" i="46"/>
  <c r="K2787" i="46"/>
  <c r="K2788" i="46"/>
  <c r="K2789" i="46"/>
  <c r="K2790" i="46"/>
  <c r="K2791" i="46"/>
  <c r="K2792" i="46"/>
  <c r="K2793" i="46"/>
  <c r="K2794" i="46"/>
  <c r="K2795" i="46"/>
  <c r="K2796" i="46"/>
  <c r="K2797" i="46"/>
  <c r="K2798" i="46"/>
  <c r="K2799" i="46"/>
  <c r="K2800" i="46"/>
  <c r="K2801" i="46"/>
  <c r="K2802" i="46"/>
  <c r="K2803" i="46"/>
  <c r="K2804" i="46"/>
  <c r="K2805" i="46"/>
  <c r="K2806" i="46"/>
  <c r="K2807" i="46"/>
  <c r="K2808" i="46"/>
  <c r="K2809" i="46"/>
  <c r="K2810" i="46"/>
  <c r="K2811" i="46"/>
  <c r="K2812" i="46"/>
  <c r="K2813" i="46"/>
  <c r="K2814" i="46"/>
  <c r="K2815" i="46"/>
  <c r="K2816" i="46"/>
  <c r="K2817" i="46"/>
  <c r="K2818" i="46"/>
  <c r="K2819" i="46"/>
  <c r="K2820" i="46"/>
  <c r="K2821" i="46"/>
  <c r="K2822" i="46"/>
  <c r="K2823" i="46"/>
  <c r="K2824" i="46"/>
  <c r="K2825" i="46"/>
  <c r="K2826" i="46"/>
  <c r="K2827" i="46"/>
  <c r="K2828" i="46"/>
  <c r="K2829" i="46"/>
  <c r="K2830" i="46"/>
  <c r="K2831" i="46"/>
  <c r="K2832" i="46"/>
  <c r="K2833" i="46"/>
  <c r="K2834" i="46"/>
  <c r="K2835" i="46"/>
  <c r="K2836" i="46"/>
  <c r="K2837" i="46"/>
  <c r="K2838" i="46"/>
  <c r="K2839" i="46"/>
  <c r="K2840" i="46"/>
  <c r="K2841" i="46"/>
  <c r="K2842" i="46"/>
  <c r="K2843" i="46"/>
  <c r="K2844" i="46"/>
  <c r="K2845" i="46"/>
  <c r="K2846" i="46"/>
  <c r="K2847" i="46"/>
  <c r="K2848" i="46"/>
  <c r="K2849" i="46"/>
  <c r="K2850" i="46"/>
  <c r="K2851" i="46"/>
  <c r="K2852" i="46"/>
  <c r="K2853" i="46"/>
  <c r="K2854" i="46"/>
  <c r="K2855" i="46"/>
  <c r="K2856" i="46"/>
  <c r="K2857" i="46"/>
  <c r="K2858" i="46"/>
  <c r="K2859" i="46"/>
  <c r="K2860" i="46"/>
  <c r="K2861" i="46"/>
  <c r="K2862" i="46"/>
  <c r="K2863" i="46"/>
  <c r="K2864" i="46"/>
  <c r="K2865" i="46"/>
  <c r="K2866" i="46"/>
  <c r="K2867" i="46"/>
  <c r="K2868" i="46"/>
  <c r="K2869" i="46"/>
  <c r="K2870" i="46"/>
  <c r="K2871" i="46"/>
  <c r="K2872" i="46"/>
  <c r="K2873" i="46"/>
  <c r="K2874" i="46"/>
  <c r="K2875" i="46"/>
  <c r="K2876" i="46"/>
  <c r="K2877" i="46"/>
  <c r="K2878" i="46"/>
  <c r="K2879" i="46"/>
  <c r="K2880" i="46"/>
  <c r="K2881" i="46"/>
  <c r="K2882" i="46"/>
  <c r="K2883" i="46"/>
  <c r="K2884" i="46"/>
  <c r="K2885" i="46"/>
  <c r="K2886" i="46"/>
  <c r="K2887" i="46"/>
  <c r="K2888" i="46"/>
  <c r="K2889" i="46"/>
  <c r="K2890" i="46"/>
  <c r="K2891" i="46"/>
  <c r="K2892" i="46"/>
  <c r="K2893" i="46"/>
  <c r="K2894" i="46"/>
  <c r="K2895" i="46"/>
  <c r="K2896" i="46"/>
  <c r="K2897" i="46"/>
  <c r="K2898" i="46"/>
  <c r="K2899" i="46"/>
  <c r="K2900" i="46"/>
  <c r="K2901" i="46"/>
  <c r="K2902" i="46"/>
  <c r="K2903" i="46"/>
  <c r="K2904" i="46"/>
  <c r="K2905" i="46"/>
  <c r="K2906" i="46"/>
  <c r="K2907" i="46"/>
  <c r="K2908" i="46"/>
  <c r="K2909" i="46"/>
  <c r="K2910" i="46"/>
  <c r="K2911" i="46"/>
  <c r="K2912" i="46"/>
  <c r="K2913" i="46"/>
  <c r="K2914" i="46"/>
  <c r="K2915" i="46"/>
  <c r="K2916" i="46"/>
  <c r="K2917" i="46"/>
  <c r="K2918" i="46"/>
  <c r="K2919" i="46"/>
  <c r="K2920" i="46"/>
  <c r="K2921" i="46"/>
  <c r="K2922" i="46"/>
  <c r="K2923" i="46"/>
  <c r="K2924" i="46"/>
  <c r="K2925" i="46"/>
  <c r="K2926" i="46"/>
  <c r="K2927" i="46"/>
  <c r="K2928" i="46"/>
  <c r="K2929" i="46"/>
  <c r="K2930" i="46"/>
  <c r="K2931" i="46"/>
  <c r="K2932" i="46"/>
  <c r="K2933" i="46"/>
  <c r="K2934" i="46"/>
  <c r="K2935" i="46"/>
  <c r="K2936" i="46"/>
  <c r="K2937" i="46"/>
  <c r="K2938" i="46"/>
  <c r="K2939" i="46"/>
  <c r="K2940" i="46"/>
  <c r="K2941" i="46"/>
  <c r="K2942" i="46"/>
  <c r="K2943" i="46"/>
  <c r="K2944" i="46"/>
  <c r="K2945" i="46"/>
  <c r="K2946" i="46"/>
  <c r="K2947" i="46"/>
  <c r="K2948" i="46"/>
  <c r="K2949" i="46"/>
  <c r="K2950" i="46"/>
  <c r="K2951" i="46"/>
  <c r="K2952" i="46"/>
  <c r="K2953" i="46"/>
  <c r="K2954" i="46"/>
  <c r="K2955" i="46"/>
  <c r="K2956" i="46"/>
  <c r="K2957" i="46"/>
  <c r="K2958" i="46"/>
  <c r="K2959" i="46"/>
  <c r="K2960" i="46"/>
  <c r="K2961" i="46"/>
  <c r="K2962" i="46"/>
  <c r="K2963" i="46"/>
  <c r="K2964" i="46"/>
  <c r="K2965" i="46"/>
  <c r="K2966" i="46"/>
  <c r="K2967" i="46"/>
  <c r="K2968" i="46"/>
  <c r="K2969" i="46"/>
  <c r="K2970" i="46"/>
  <c r="K2971" i="46"/>
  <c r="K2972" i="46"/>
  <c r="K2973" i="46"/>
  <c r="K2974" i="46"/>
  <c r="K2975" i="46"/>
  <c r="K2976" i="46"/>
  <c r="K2977" i="46"/>
  <c r="K2978" i="46"/>
  <c r="K2979" i="46"/>
  <c r="K2980" i="46"/>
  <c r="K2981" i="46"/>
  <c r="K2982" i="46"/>
  <c r="K2983" i="46"/>
  <c r="K2984" i="46"/>
  <c r="K2985" i="46"/>
  <c r="K2986" i="46"/>
  <c r="K2987" i="46"/>
  <c r="K2988" i="46"/>
  <c r="K2989" i="46"/>
  <c r="K2990" i="46"/>
  <c r="K2991" i="46"/>
  <c r="K2992" i="46"/>
  <c r="K2993" i="46"/>
  <c r="K2994" i="46"/>
  <c r="K2995" i="46"/>
  <c r="K2996" i="46"/>
  <c r="K2997" i="46"/>
  <c r="K2998" i="46"/>
  <c r="K2999" i="46"/>
  <c r="K3000" i="46"/>
  <c r="K3001" i="46"/>
  <c r="K3002" i="46"/>
  <c r="K3003" i="46"/>
  <c r="K3004" i="46"/>
  <c r="K3005" i="46"/>
  <c r="K3006" i="46"/>
  <c r="K3007" i="46"/>
  <c r="K3008" i="46"/>
  <c r="K3009" i="46"/>
  <c r="K3010" i="46"/>
  <c r="K3011" i="46"/>
  <c r="K3012" i="46"/>
  <c r="K3013" i="46"/>
  <c r="K3014" i="46"/>
  <c r="K3015" i="46"/>
  <c r="K3016" i="46"/>
  <c r="K3017" i="46"/>
  <c r="K3018" i="46"/>
  <c r="K3019" i="46"/>
  <c r="K3020" i="46"/>
  <c r="K3021" i="46"/>
  <c r="K3022" i="46"/>
  <c r="K3023" i="46"/>
  <c r="K3024" i="46"/>
  <c r="K3025" i="46"/>
  <c r="K3026" i="46"/>
  <c r="K3027" i="46"/>
  <c r="K3028" i="46"/>
  <c r="K3029" i="46"/>
  <c r="K3030" i="46"/>
  <c r="K3031" i="46"/>
  <c r="K3032" i="46"/>
  <c r="K3033" i="46"/>
  <c r="K3034" i="46"/>
  <c r="K3035" i="46"/>
  <c r="K3036" i="46"/>
  <c r="K3037" i="46"/>
  <c r="K3038" i="46"/>
  <c r="K3039" i="46"/>
  <c r="K3040" i="46"/>
  <c r="K3041" i="46"/>
  <c r="K3042" i="46"/>
  <c r="K3043" i="46"/>
  <c r="K3044" i="46"/>
  <c r="K3045" i="46"/>
  <c r="K3046" i="46"/>
  <c r="K3047" i="46"/>
  <c r="K3048" i="46"/>
  <c r="K3049" i="46"/>
  <c r="K3050" i="46"/>
  <c r="K3051" i="46"/>
  <c r="K3052" i="46"/>
  <c r="K3053" i="46"/>
  <c r="K3054" i="46"/>
  <c r="K3055" i="46"/>
  <c r="K3056" i="46"/>
  <c r="K3057" i="46"/>
  <c r="K3058" i="46"/>
  <c r="K3059" i="46"/>
  <c r="K3060" i="46"/>
  <c r="K3061" i="46"/>
  <c r="K3062" i="46"/>
  <c r="K3063" i="46"/>
  <c r="K3064" i="46"/>
  <c r="K3065" i="46"/>
  <c r="K3066" i="46"/>
  <c r="K3067" i="46"/>
  <c r="K3068" i="46"/>
  <c r="K3069" i="46"/>
  <c r="K3070" i="46"/>
  <c r="K3071" i="46"/>
  <c r="K3072" i="46"/>
  <c r="K3073" i="46"/>
  <c r="K3074" i="46"/>
  <c r="K3075" i="46"/>
  <c r="K3076" i="46"/>
  <c r="K3077" i="46"/>
  <c r="K3078" i="46"/>
  <c r="K3079" i="46"/>
  <c r="K3080" i="46"/>
  <c r="K3081" i="46"/>
  <c r="K3082" i="46"/>
  <c r="K3083" i="46"/>
  <c r="K3084" i="46"/>
  <c r="K3085" i="46"/>
  <c r="K3086" i="46"/>
  <c r="K3087" i="46"/>
  <c r="K3088" i="46"/>
  <c r="K3089" i="46"/>
  <c r="K3090" i="46"/>
  <c r="K3091" i="46"/>
  <c r="K3092" i="46"/>
  <c r="K3093" i="46"/>
  <c r="K3094" i="46"/>
  <c r="K3095" i="46"/>
  <c r="K3096" i="46"/>
  <c r="K3097" i="46"/>
  <c r="K3098" i="46"/>
  <c r="K3099" i="46"/>
  <c r="K3100" i="46"/>
  <c r="K3101" i="46"/>
  <c r="K3102" i="46"/>
  <c r="K3103" i="46"/>
  <c r="K3104" i="46"/>
  <c r="K3105" i="46"/>
  <c r="K3106" i="46"/>
  <c r="K3107" i="46"/>
  <c r="K3108" i="46"/>
  <c r="K3109" i="46"/>
  <c r="K3110" i="46"/>
  <c r="K3111" i="46"/>
  <c r="K3112" i="46"/>
  <c r="K3113" i="46"/>
  <c r="K3114" i="46"/>
  <c r="K3115" i="46"/>
  <c r="K3116" i="46"/>
  <c r="K3117" i="46"/>
  <c r="K3118" i="46"/>
  <c r="K3119" i="46"/>
  <c r="K3120" i="46"/>
  <c r="K3121" i="46"/>
  <c r="K3122" i="46"/>
  <c r="K3123" i="46"/>
  <c r="K3124" i="46"/>
  <c r="K3125" i="46"/>
  <c r="K3126" i="46"/>
  <c r="K3127" i="46"/>
  <c r="K3128" i="46"/>
  <c r="K3129" i="46"/>
  <c r="K3130" i="46"/>
  <c r="K3131" i="46"/>
  <c r="K3132" i="46"/>
  <c r="K3133" i="46"/>
  <c r="K3134" i="46"/>
  <c r="K3135" i="46"/>
  <c r="K3136" i="46"/>
  <c r="K3137" i="46"/>
  <c r="K3138" i="46"/>
  <c r="K3139" i="46"/>
  <c r="K3140" i="46"/>
  <c r="K3141" i="46"/>
  <c r="K3142" i="46"/>
  <c r="K3143" i="46"/>
  <c r="K3144" i="46"/>
  <c r="K3145" i="46"/>
  <c r="K3146" i="46"/>
  <c r="K3147" i="46"/>
  <c r="K3148" i="46"/>
  <c r="K3149" i="46"/>
  <c r="K3150" i="46"/>
  <c r="K3151" i="46"/>
  <c r="K3152" i="46"/>
  <c r="K3153" i="46"/>
  <c r="K3154" i="46"/>
  <c r="K3155" i="46"/>
  <c r="K3156" i="46"/>
  <c r="K3157" i="46"/>
  <c r="K3158" i="46"/>
  <c r="K3159" i="46"/>
  <c r="K3160" i="46"/>
  <c r="K3161" i="46"/>
  <c r="K3162" i="46"/>
  <c r="K3163" i="46"/>
  <c r="K3164" i="46"/>
  <c r="K3165" i="46"/>
  <c r="K3166" i="46"/>
  <c r="K3167" i="46"/>
  <c r="K3168" i="46"/>
  <c r="K3169" i="46"/>
  <c r="K3170" i="46"/>
  <c r="K3171" i="46"/>
  <c r="K3172" i="46"/>
  <c r="K3173" i="46"/>
  <c r="K3174" i="46"/>
  <c r="K3175" i="46"/>
  <c r="K3176" i="46"/>
  <c r="K3177" i="46"/>
  <c r="K3178" i="46"/>
  <c r="K3179" i="46"/>
  <c r="K3180" i="46"/>
  <c r="K3181" i="46"/>
  <c r="K3182" i="46"/>
  <c r="K3183" i="46"/>
  <c r="K3184" i="46"/>
  <c r="K3185" i="46"/>
  <c r="K3186" i="46"/>
  <c r="K3187" i="46"/>
  <c r="K3188" i="46"/>
  <c r="K3189" i="46"/>
  <c r="K3190" i="46"/>
  <c r="K3191" i="46"/>
  <c r="K3192" i="46"/>
  <c r="K3193" i="46"/>
  <c r="K3194" i="46"/>
  <c r="K3195" i="46"/>
  <c r="K3196" i="46"/>
  <c r="K3197" i="46"/>
  <c r="K3198" i="46"/>
  <c r="K3199" i="46"/>
  <c r="K3200" i="46"/>
  <c r="K3201" i="46"/>
  <c r="K3202" i="46"/>
  <c r="K3203" i="46"/>
  <c r="K3204" i="46"/>
  <c r="K3205" i="46"/>
  <c r="K3206" i="46"/>
  <c r="K3207" i="46"/>
  <c r="K3208" i="46"/>
  <c r="K3209" i="46"/>
  <c r="K3210" i="46"/>
  <c r="K3211" i="46"/>
  <c r="K3212" i="46"/>
  <c r="K3213" i="46"/>
  <c r="K3214" i="46"/>
  <c r="K3215" i="46"/>
  <c r="K3216" i="46"/>
  <c r="K3217" i="46"/>
  <c r="K3218" i="46"/>
  <c r="K3219" i="46"/>
  <c r="K3220" i="46"/>
  <c r="K3221" i="46"/>
  <c r="K3222" i="46"/>
  <c r="K3223" i="46"/>
  <c r="K3224" i="46"/>
  <c r="K3225" i="46"/>
  <c r="K3226" i="46"/>
  <c r="K3227" i="46"/>
  <c r="K3228" i="46"/>
  <c r="K3229" i="46"/>
  <c r="K3230" i="46"/>
  <c r="K3231" i="46"/>
  <c r="K3232" i="46"/>
  <c r="K3233" i="46"/>
  <c r="K3234" i="46"/>
  <c r="K3235" i="46"/>
  <c r="K3236" i="46"/>
  <c r="K3237" i="46"/>
  <c r="K3238" i="46"/>
  <c r="K3239" i="46"/>
  <c r="K3240" i="46"/>
  <c r="K3241" i="46"/>
  <c r="K3242" i="46"/>
  <c r="K3243" i="46"/>
  <c r="K3244" i="46"/>
  <c r="K3245" i="46"/>
  <c r="K3246" i="46"/>
  <c r="K3247" i="46"/>
  <c r="K3248" i="46"/>
  <c r="K3249" i="46"/>
  <c r="K3250" i="46"/>
  <c r="K3251" i="46"/>
  <c r="K3252" i="46"/>
  <c r="K3253" i="46"/>
  <c r="K3254" i="46"/>
  <c r="K3255" i="46"/>
  <c r="K3256" i="46"/>
  <c r="K3257" i="46"/>
  <c r="K3258" i="46"/>
  <c r="K3259" i="46"/>
  <c r="K3260" i="46"/>
  <c r="K3261" i="46"/>
  <c r="K3262" i="46"/>
  <c r="K3263" i="46"/>
  <c r="K3264" i="46"/>
  <c r="K3265" i="46"/>
  <c r="K3266" i="46"/>
  <c r="K3267" i="46"/>
  <c r="K3268" i="46"/>
  <c r="K3269" i="46"/>
  <c r="K3270" i="46"/>
  <c r="K3271" i="46"/>
  <c r="K3272" i="46"/>
  <c r="K3273" i="46"/>
  <c r="K3274" i="46"/>
  <c r="K3275" i="46"/>
  <c r="K3276" i="46"/>
  <c r="K3277" i="46"/>
  <c r="K3278" i="46"/>
  <c r="K3279" i="46"/>
  <c r="K3280" i="46"/>
  <c r="K3281" i="46"/>
  <c r="K3282" i="46"/>
  <c r="K3283" i="46"/>
  <c r="K3284" i="46"/>
  <c r="K3285" i="46"/>
  <c r="K3286" i="46"/>
  <c r="K3287" i="46"/>
  <c r="K3288" i="46"/>
  <c r="K3289" i="46"/>
  <c r="K3290" i="46"/>
  <c r="K3291" i="46"/>
  <c r="K3292" i="46"/>
  <c r="K3293" i="46"/>
  <c r="K3294" i="46"/>
  <c r="K3295" i="46"/>
  <c r="K3296" i="46"/>
  <c r="K3297" i="46"/>
  <c r="K3298" i="46"/>
  <c r="K3299" i="46"/>
  <c r="K3300" i="46"/>
  <c r="K3301" i="46"/>
  <c r="K3302" i="46"/>
  <c r="K3303" i="46"/>
  <c r="K3304" i="46"/>
  <c r="K3305" i="46"/>
  <c r="K3306" i="46"/>
  <c r="K3307" i="46"/>
  <c r="K3308" i="46"/>
  <c r="K3309" i="46"/>
  <c r="K3310" i="46"/>
  <c r="K3311" i="46"/>
  <c r="K3312" i="46"/>
  <c r="K3313" i="46"/>
  <c r="K3314" i="46"/>
  <c r="K3315" i="46"/>
  <c r="K3316" i="46"/>
  <c r="K3317" i="46"/>
  <c r="K3318" i="46"/>
  <c r="K3319" i="46"/>
  <c r="K3320" i="46"/>
  <c r="K3321" i="46"/>
  <c r="K3322" i="46"/>
  <c r="K3323" i="46"/>
  <c r="K3324" i="46"/>
  <c r="K3325" i="46"/>
  <c r="K3326" i="46"/>
  <c r="K3327" i="46"/>
  <c r="K3328" i="46"/>
  <c r="K3329" i="46"/>
  <c r="K3330" i="46"/>
  <c r="K3331" i="46"/>
  <c r="K3332" i="46"/>
  <c r="K3333" i="46"/>
  <c r="K3334" i="46"/>
  <c r="K3335" i="46"/>
  <c r="K3336" i="46"/>
  <c r="K3337" i="46"/>
  <c r="K3338" i="46"/>
  <c r="K3339" i="46"/>
  <c r="K3340" i="46"/>
  <c r="K3341" i="46"/>
  <c r="K3342" i="46"/>
  <c r="K3343" i="46"/>
  <c r="K3344" i="46"/>
  <c r="K3345" i="46"/>
  <c r="K3346" i="46"/>
  <c r="K3347" i="46"/>
  <c r="K3348" i="46"/>
  <c r="K3349" i="46"/>
  <c r="K3350" i="46"/>
  <c r="K3351" i="46"/>
  <c r="K3352" i="46"/>
  <c r="K3353" i="46"/>
  <c r="K3354" i="46"/>
  <c r="K3355" i="46"/>
  <c r="K3356" i="46"/>
  <c r="K3357" i="46"/>
  <c r="K3358" i="46"/>
  <c r="K3359" i="46"/>
  <c r="K3360" i="46"/>
  <c r="K3361" i="46"/>
  <c r="K3362" i="46"/>
  <c r="K3363" i="46"/>
  <c r="K3364" i="46"/>
  <c r="K3365" i="46"/>
  <c r="K3366" i="46"/>
  <c r="K3367" i="46"/>
  <c r="K3368" i="46"/>
  <c r="K3369" i="46"/>
  <c r="K3370" i="46"/>
  <c r="K3371" i="46"/>
  <c r="K3372" i="46"/>
  <c r="K3373" i="46"/>
  <c r="K3374" i="46"/>
  <c r="K3375" i="46"/>
  <c r="K3376" i="46"/>
  <c r="K3377" i="46"/>
  <c r="K3378" i="46"/>
  <c r="K3379" i="46"/>
  <c r="K3380" i="46"/>
  <c r="K3381" i="46"/>
  <c r="K3382" i="46"/>
  <c r="K3383" i="46"/>
  <c r="K3384" i="46"/>
  <c r="K3385" i="46"/>
  <c r="K3386" i="46"/>
  <c r="K3387" i="46"/>
  <c r="K3388" i="46"/>
  <c r="K3389" i="46"/>
  <c r="K3390" i="46"/>
  <c r="K3391" i="46"/>
  <c r="K3392" i="46"/>
  <c r="K3393" i="46"/>
  <c r="K3394" i="46"/>
  <c r="K3395" i="46"/>
  <c r="K3396" i="46"/>
  <c r="K3397" i="46"/>
  <c r="K3398" i="46"/>
  <c r="K3399" i="46"/>
  <c r="K3400" i="46"/>
  <c r="K3401" i="46"/>
  <c r="K3402" i="46"/>
  <c r="K3403" i="46"/>
  <c r="K3404" i="46"/>
  <c r="K3405" i="46"/>
  <c r="K3406" i="46"/>
  <c r="K3407" i="46"/>
  <c r="K3408" i="46"/>
  <c r="K3409" i="46"/>
  <c r="K3410" i="46"/>
  <c r="K3411" i="46"/>
  <c r="K3412" i="46"/>
  <c r="K3413" i="46"/>
  <c r="K3414" i="46"/>
  <c r="K3415" i="46"/>
  <c r="K3416" i="46"/>
  <c r="K3417" i="46"/>
  <c r="K3418" i="46"/>
  <c r="K3419" i="46"/>
  <c r="K3420" i="46"/>
  <c r="K3421" i="46"/>
  <c r="K3422" i="46"/>
  <c r="K3423" i="46"/>
  <c r="K3424" i="46"/>
  <c r="K3425" i="46"/>
  <c r="K3426" i="46"/>
  <c r="K3427" i="46"/>
  <c r="K3428" i="46"/>
  <c r="K3429" i="46"/>
  <c r="K3430" i="46"/>
  <c r="K3431" i="46"/>
  <c r="K3432" i="46"/>
  <c r="K3433" i="46"/>
  <c r="K3434" i="46"/>
  <c r="K3435" i="46"/>
  <c r="K3436" i="46"/>
  <c r="K3437" i="46"/>
  <c r="K3438" i="46"/>
  <c r="K3439" i="46"/>
  <c r="K3440" i="46"/>
  <c r="K3441" i="46"/>
  <c r="K3442" i="46"/>
  <c r="K3443" i="46"/>
  <c r="K3444" i="46"/>
  <c r="K3445" i="46"/>
  <c r="K3446" i="46"/>
  <c r="K3447" i="46"/>
  <c r="K3448" i="46"/>
  <c r="K3449" i="46"/>
  <c r="K3450" i="46"/>
  <c r="K3451" i="46"/>
  <c r="K3452" i="46"/>
  <c r="K3453" i="46"/>
  <c r="K3454" i="46"/>
  <c r="K3455" i="46"/>
  <c r="K3456" i="46"/>
  <c r="K3457" i="46"/>
  <c r="K3458" i="46"/>
  <c r="K3459" i="46"/>
  <c r="K3460" i="46"/>
  <c r="K3461" i="46"/>
  <c r="K3462" i="46"/>
  <c r="K3463" i="46"/>
  <c r="K3464" i="46"/>
  <c r="K3465" i="46"/>
  <c r="K3466" i="46"/>
  <c r="K3467" i="46"/>
  <c r="K3468" i="46"/>
  <c r="K3469" i="46"/>
  <c r="K3470" i="46"/>
  <c r="K3471" i="46"/>
  <c r="K3472" i="46"/>
  <c r="K3473" i="46"/>
  <c r="K3474" i="46"/>
  <c r="K3475" i="46"/>
  <c r="K3476" i="46"/>
  <c r="K3477" i="46"/>
  <c r="K3478" i="46"/>
  <c r="K3479" i="46"/>
  <c r="K3480" i="46"/>
  <c r="K3481" i="46"/>
  <c r="K3482" i="46"/>
  <c r="K3483" i="46"/>
  <c r="K3484" i="46"/>
  <c r="K3485" i="46"/>
  <c r="K3486" i="46"/>
  <c r="K3487" i="46"/>
  <c r="K3488" i="46"/>
  <c r="K3489" i="46"/>
  <c r="K3490" i="46"/>
  <c r="K3491" i="46"/>
  <c r="K3492" i="46"/>
  <c r="K3493" i="46"/>
  <c r="K3494" i="46"/>
  <c r="K3495" i="46"/>
  <c r="K3496" i="46"/>
  <c r="K3497" i="46"/>
  <c r="K3498" i="46"/>
  <c r="K3499" i="46"/>
  <c r="K3500" i="46"/>
  <c r="K3501" i="46"/>
  <c r="K3502" i="46"/>
  <c r="K3503" i="46"/>
  <c r="K3504" i="46"/>
  <c r="K3505" i="46"/>
  <c r="K3506" i="46"/>
  <c r="K3507" i="46"/>
  <c r="K3508" i="46"/>
  <c r="K3509" i="46"/>
  <c r="K3510" i="46"/>
  <c r="K3511" i="46"/>
  <c r="K3512" i="46"/>
  <c r="K3513" i="46"/>
  <c r="K3514" i="46"/>
  <c r="K3515" i="46"/>
  <c r="K3516" i="46"/>
  <c r="K3517" i="46"/>
  <c r="K3518" i="46"/>
  <c r="K3519" i="46"/>
  <c r="K3520" i="46"/>
  <c r="K3521" i="46"/>
  <c r="K3522" i="46"/>
  <c r="K3523" i="46"/>
  <c r="K3524" i="46"/>
  <c r="K3525" i="46"/>
  <c r="K3526" i="46"/>
  <c r="K3527" i="46"/>
  <c r="K3528" i="46"/>
  <c r="K3529" i="46"/>
  <c r="K3530" i="46"/>
  <c r="K3531" i="46"/>
  <c r="K3532" i="46"/>
  <c r="K3533" i="46"/>
  <c r="K3534" i="46"/>
  <c r="K3535" i="46"/>
  <c r="K3536" i="46"/>
  <c r="K3537" i="46"/>
  <c r="K3538" i="46"/>
  <c r="K3539" i="46"/>
  <c r="K3540" i="46"/>
  <c r="K3541" i="46"/>
  <c r="K3542" i="46"/>
  <c r="K3543" i="46"/>
  <c r="K3544" i="46"/>
  <c r="K3545" i="46"/>
  <c r="K3546" i="46"/>
  <c r="K3547" i="46"/>
  <c r="K3548" i="46"/>
  <c r="K3549" i="46"/>
  <c r="K3550" i="46"/>
  <c r="K3551" i="46"/>
  <c r="K3552" i="46"/>
  <c r="K3553" i="46"/>
  <c r="K3554" i="46"/>
  <c r="K3555" i="46"/>
  <c r="K3556" i="46"/>
  <c r="K3557" i="46"/>
  <c r="K3558" i="46"/>
  <c r="K3559" i="46"/>
  <c r="K3560" i="46"/>
  <c r="K3561" i="46"/>
  <c r="K3562" i="46"/>
  <c r="K3563" i="46"/>
  <c r="K3564" i="46"/>
  <c r="K3565" i="46"/>
  <c r="K3566" i="46"/>
  <c r="K3567" i="46"/>
  <c r="K3568" i="46"/>
  <c r="K3569" i="46"/>
  <c r="K3570" i="46"/>
  <c r="K3571" i="46"/>
  <c r="K3572" i="46"/>
  <c r="K3573" i="46"/>
  <c r="K3574" i="46"/>
  <c r="K3575" i="46"/>
  <c r="K3576" i="46"/>
  <c r="K3577" i="46"/>
  <c r="K3578" i="46"/>
  <c r="K3579" i="46"/>
  <c r="K3580" i="46"/>
  <c r="K3581" i="46"/>
  <c r="K3582" i="46"/>
  <c r="K3583" i="46"/>
  <c r="K3584" i="46"/>
  <c r="K3585" i="46"/>
  <c r="K3586" i="46"/>
  <c r="K3587" i="46"/>
  <c r="K3588" i="46"/>
  <c r="K3589" i="46"/>
  <c r="K3590" i="46"/>
  <c r="K3591" i="46"/>
  <c r="K3592" i="46"/>
  <c r="K3593" i="46"/>
  <c r="K3594" i="46"/>
  <c r="K3595" i="46"/>
  <c r="K3596" i="46"/>
  <c r="K3597" i="46"/>
  <c r="K3598" i="46"/>
  <c r="K3599" i="46"/>
  <c r="K3600" i="46"/>
  <c r="K3601" i="46"/>
  <c r="K3602" i="46"/>
  <c r="K3603" i="46"/>
  <c r="K3604" i="46"/>
  <c r="K3605" i="46"/>
  <c r="K3606" i="46"/>
  <c r="K3607" i="46"/>
  <c r="K3608" i="46"/>
  <c r="K3609" i="46"/>
  <c r="K3610" i="46"/>
  <c r="K3611" i="46"/>
  <c r="K3612" i="46"/>
  <c r="K3613" i="46"/>
  <c r="K3614" i="46"/>
  <c r="K3615" i="46"/>
  <c r="K3616" i="46"/>
  <c r="K3617" i="46"/>
  <c r="K3618" i="46"/>
  <c r="K3619" i="46"/>
  <c r="K3620" i="46"/>
  <c r="K3621" i="46"/>
  <c r="K3622" i="46"/>
  <c r="K3623" i="46"/>
  <c r="K3624" i="46"/>
  <c r="K3625" i="46"/>
  <c r="K3626" i="46"/>
  <c r="K3627" i="46"/>
  <c r="K3628" i="46"/>
  <c r="K3629" i="46"/>
  <c r="K3630" i="46"/>
  <c r="K3631" i="46"/>
  <c r="K3632" i="46"/>
  <c r="K3633" i="46"/>
  <c r="K3634" i="46"/>
  <c r="K3635" i="46"/>
  <c r="K3636" i="46"/>
  <c r="K3637" i="46"/>
  <c r="K3638" i="46"/>
  <c r="K3639" i="46"/>
  <c r="K3640" i="46"/>
  <c r="K3641" i="46"/>
  <c r="K3642" i="46"/>
  <c r="K3643" i="46"/>
  <c r="K3644" i="46"/>
  <c r="K3645" i="46"/>
  <c r="K3646" i="46"/>
  <c r="K3647" i="46"/>
  <c r="K3648" i="46"/>
  <c r="K3649" i="46"/>
  <c r="K3650" i="46"/>
  <c r="K3651" i="46"/>
  <c r="K3652" i="46"/>
  <c r="K3653" i="46"/>
  <c r="K3654" i="46"/>
  <c r="K3655" i="46"/>
  <c r="K3656" i="46"/>
  <c r="K3657" i="46"/>
  <c r="K3658" i="46"/>
  <c r="K3659" i="46"/>
  <c r="K3660" i="46"/>
  <c r="K3661" i="46"/>
  <c r="K3662" i="46"/>
  <c r="K3663" i="46"/>
  <c r="K3664" i="46"/>
  <c r="K3665" i="46"/>
  <c r="K3666" i="46"/>
  <c r="K3667" i="46"/>
  <c r="K3668" i="46"/>
  <c r="K3669" i="46"/>
  <c r="K3670" i="46"/>
  <c r="K3671" i="46"/>
  <c r="K3672" i="46"/>
  <c r="K3673" i="46"/>
  <c r="K3674" i="46"/>
  <c r="K3675" i="46"/>
  <c r="K3676" i="46"/>
  <c r="K3677" i="46"/>
  <c r="K3678" i="46"/>
  <c r="K3679" i="46"/>
  <c r="K3680" i="46"/>
  <c r="K3681" i="46"/>
  <c r="K3682" i="46"/>
  <c r="K3683" i="46"/>
  <c r="K3684" i="46"/>
  <c r="K3685" i="46"/>
  <c r="K3686" i="46"/>
  <c r="K3687" i="46"/>
  <c r="K3688" i="46"/>
  <c r="K3689" i="46"/>
  <c r="K3690" i="46"/>
  <c r="K3691" i="46"/>
  <c r="K3692" i="46"/>
  <c r="K3693" i="46"/>
  <c r="K3694" i="46"/>
  <c r="K3695" i="46"/>
  <c r="K3696" i="46"/>
  <c r="K3697" i="46"/>
  <c r="K3698" i="46"/>
  <c r="K3699" i="46"/>
  <c r="K3700" i="46"/>
  <c r="K3701" i="46"/>
  <c r="K3702" i="46"/>
  <c r="K3703" i="46"/>
  <c r="K3704" i="46"/>
  <c r="K3705" i="46"/>
  <c r="K3706" i="46"/>
  <c r="K3707" i="46"/>
  <c r="K3708" i="46"/>
  <c r="K3709" i="46"/>
  <c r="K3710" i="46"/>
  <c r="K3711" i="46"/>
  <c r="K3712" i="46"/>
  <c r="K3713" i="46"/>
  <c r="K3714" i="46"/>
  <c r="K3715" i="46"/>
  <c r="K3716" i="46"/>
  <c r="K3717" i="46"/>
  <c r="K3718" i="46"/>
  <c r="K3719" i="46"/>
  <c r="K3720" i="46"/>
  <c r="K3721" i="46"/>
  <c r="K3722" i="46"/>
  <c r="K3723" i="46"/>
  <c r="K3724" i="46"/>
  <c r="K3725" i="46"/>
  <c r="K3726" i="46"/>
  <c r="K3727" i="46"/>
  <c r="K3728" i="46"/>
  <c r="K3729" i="46"/>
  <c r="K3730" i="46"/>
  <c r="K3731" i="46"/>
  <c r="K3732" i="46"/>
  <c r="K3733" i="46"/>
  <c r="K3734" i="46"/>
  <c r="K3735" i="46"/>
  <c r="K3736" i="46"/>
  <c r="K3737" i="46"/>
  <c r="K3738" i="46"/>
  <c r="K3739" i="46"/>
  <c r="K3740" i="46"/>
  <c r="K3741" i="46"/>
  <c r="K3742" i="46"/>
  <c r="K3743" i="46"/>
  <c r="K3744" i="46"/>
  <c r="K3745" i="46"/>
  <c r="K3746" i="46"/>
  <c r="K3747" i="46"/>
  <c r="K3748" i="46"/>
  <c r="K3749" i="46"/>
  <c r="K3750" i="46"/>
  <c r="K3751" i="46"/>
  <c r="K3752" i="46"/>
  <c r="K3753" i="46"/>
  <c r="K3754" i="46"/>
  <c r="K3755" i="46"/>
  <c r="K3756" i="46"/>
  <c r="K3757" i="46"/>
  <c r="K3758" i="46"/>
  <c r="K3759" i="46"/>
  <c r="K3760" i="46"/>
  <c r="K3761" i="46"/>
  <c r="K3762" i="46"/>
  <c r="K3763" i="46"/>
  <c r="K3764" i="46"/>
  <c r="K3765" i="46"/>
  <c r="K3766" i="46"/>
  <c r="K3767" i="46"/>
  <c r="K3768" i="46"/>
  <c r="K3769" i="46"/>
  <c r="K3770" i="46"/>
  <c r="K3771" i="46"/>
  <c r="K3772" i="46"/>
  <c r="K3773" i="46"/>
  <c r="K3774" i="46"/>
  <c r="K3775" i="46"/>
  <c r="K3776" i="46"/>
  <c r="K3777" i="46"/>
  <c r="K3778" i="46"/>
  <c r="K3779" i="46"/>
  <c r="K3780" i="46"/>
  <c r="K3781" i="46"/>
  <c r="K3782" i="46"/>
  <c r="K3783" i="46"/>
  <c r="K3784" i="46"/>
  <c r="K3785" i="46"/>
  <c r="K3786" i="46"/>
  <c r="K3787" i="46"/>
  <c r="K3788" i="46"/>
  <c r="K3789" i="46"/>
  <c r="K3790" i="46"/>
  <c r="K3791" i="46"/>
  <c r="K3792" i="46"/>
  <c r="K3793" i="46"/>
  <c r="K3794" i="46"/>
  <c r="K3795" i="46"/>
  <c r="K3796" i="46"/>
  <c r="K3797" i="46"/>
  <c r="K3798" i="46"/>
  <c r="K3799" i="46"/>
  <c r="K3800" i="46"/>
  <c r="K3801" i="46"/>
  <c r="K3802" i="46"/>
  <c r="K3803" i="46"/>
  <c r="K3804" i="46"/>
  <c r="K3805" i="46"/>
  <c r="K3806" i="46"/>
  <c r="K3807" i="46"/>
  <c r="K3808" i="46"/>
  <c r="K3809" i="46"/>
  <c r="K3810" i="46"/>
  <c r="K3811" i="46"/>
  <c r="K3812" i="46"/>
  <c r="K3813" i="46"/>
  <c r="K3814" i="46"/>
  <c r="K3815" i="46"/>
  <c r="K3816" i="46"/>
  <c r="K3817" i="46"/>
  <c r="K3818" i="46"/>
  <c r="K3819" i="46"/>
  <c r="K3820" i="46"/>
  <c r="K3821" i="46"/>
  <c r="K3822" i="46"/>
  <c r="K3823" i="46"/>
  <c r="K3824" i="46"/>
  <c r="K3825" i="46"/>
  <c r="K3826" i="46"/>
  <c r="K3827" i="46"/>
  <c r="K3828" i="46"/>
  <c r="K3829" i="46"/>
  <c r="K3830" i="46"/>
  <c r="K3831" i="46"/>
  <c r="K3832" i="46"/>
  <c r="K3833" i="46"/>
  <c r="K3834" i="46"/>
  <c r="K3835" i="46"/>
  <c r="K3836" i="46"/>
  <c r="K3837" i="46"/>
  <c r="K3838" i="46"/>
  <c r="K3839" i="46"/>
  <c r="K3840" i="46"/>
  <c r="K3841" i="46"/>
  <c r="K3842" i="46"/>
  <c r="K3843" i="46"/>
  <c r="K3844" i="46"/>
  <c r="K3845" i="46"/>
  <c r="K3846" i="46"/>
  <c r="K3847" i="46"/>
  <c r="K3848" i="46"/>
  <c r="K3849" i="46"/>
  <c r="K3850" i="46"/>
  <c r="K3851" i="46"/>
  <c r="K3852" i="46"/>
  <c r="K3853" i="46"/>
  <c r="K3854" i="46"/>
  <c r="K3855" i="46"/>
  <c r="K3856" i="46"/>
  <c r="K3857" i="46"/>
  <c r="K3858" i="46"/>
  <c r="K3859" i="46"/>
  <c r="K3860" i="46"/>
  <c r="K3861" i="46"/>
  <c r="K3862" i="46"/>
  <c r="K3863" i="46"/>
  <c r="K3864" i="46"/>
  <c r="K3865" i="46"/>
  <c r="K3866" i="46"/>
  <c r="K3867" i="46"/>
  <c r="K3868" i="46"/>
  <c r="K3869" i="46"/>
  <c r="K3870" i="46"/>
  <c r="K3871" i="46"/>
  <c r="K3872" i="46"/>
  <c r="K3873" i="46"/>
  <c r="K3874" i="46"/>
  <c r="K3875" i="46"/>
  <c r="K3876" i="46"/>
  <c r="K3877" i="46"/>
  <c r="K3878" i="46"/>
  <c r="K3879" i="46"/>
  <c r="K3880" i="46"/>
  <c r="K3881" i="46"/>
  <c r="K3882" i="46"/>
  <c r="K3883" i="46"/>
  <c r="K3884" i="46"/>
  <c r="K3885" i="46"/>
  <c r="K3886" i="46"/>
  <c r="K3887" i="46"/>
  <c r="K3888" i="46"/>
  <c r="K3889" i="46"/>
  <c r="K3890" i="46"/>
  <c r="K3891" i="46"/>
  <c r="K3892" i="46"/>
  <c r="K3893" i="46"/>
  <c r="K3894" i="46"/>
  <c r="K3895" i="46"/>
  <c r="K3896" i="46"/>
  <c r="K3897" i="46"/>
  <c r="K3898" i="46"/>
  <c r="K3899" i="46"/>
  <c r="K3900" i="46"/>
  <c r="K3901" i="46"/>
  <c r="K3902" i="46"/>
  <c r="K3903" i="46"/>
  <c r="K3904" i="46"/>
  <c r="K3905" i="46"/>
  <c r="K3906" i="46"/>
  <c r="K3907" i="46"/>
  <c r="K3908" i="46"/>
  <c r="K3909" i="46"/>
  <c r="K3910" i="46"/>
  <c r="K3911" i="46"/>
  <c r="K3912" i="46"/>
  <c r="K3913" i="46"/>
  <c r="K3914" i="46"/>
  <c r="K3915" i="46"/>
  <c r="K3916" i="46"/>
  <c r="K3917" i="46"/>
  <c r="K3918" i="46"/>
  <c r="K3919" i="46"/>
  <c r="K3920" i="46"/>
  <c r="K3921" i="46"/>
  <c r="K3922" i="46"/>
  <c r="K3923" i="46"/>
  <c r="K3924" i="46"/>
  <c r="K3925" i="46"/>
  <c r="K3926" i="46"/>
  <c r="K3927" i="46"/>
  <c r="K3928" i="46"/>
  <c r="K3929" i="46"/>
  <c r="K3930" i="46"/>
  <c r="K3931" i="46"/>
  <c r="K3932" i="46"/>
  <c r="K3933" i="46"/>
  <c r="K3934" i="46"/>
  <c r="K3935" i="46"/>
  <c r="K3936" i="46"/>
  <c r="K3937" i="46"/>
  <c r="K3938" i="46"/>
  <c r="K3939" i="46"/>
  <c r="K3940" i="46"/>
  <c r="K3941" i="46"/>
  <c r="K3942" i="46"/>
  <c r="K3943" i="46"/>
  <c r="K3944" i="46"/>
  <c r="K3945" i="46"/>
  <c r="K3946" i="46"/>
  <c r="K3947" i="46"/>
  <c r="K3948" i="46"/>
  <c r="K3949" i="46"/>
  <c r="K3950" i="46"/>
  <c r="K3951" i="46"/>
  <c r="K3952" i="46"/>
  <c r="K3953" i="46"/>
  <c r="K3954" i="46"/>
  <c r="K3955" i="46"/>
  <c r="K3956" i="46"/>
  <c r="K3957" i="46"/>
  <c r="K3958" i="46"/>
  <c r="K3959" i="46"/>
  <c r="K3960" i="46"/>
  <c r="K3961" i="46"/>
  <c r="K3962" i="46"/>
  <c r="K3963" i="46"/>
  <c r="K3964" i="46"/>
  <c r="K3965" i="46"/>
  <c r="K3966" i="46"/>
  <c r="K3967" i="46"/>
  <c r="K3968" i="46"/>
  <c r="K3969" i="46"/>
  <c r="K3970" i="46"/>
  <c r="K3971" i="46"/>
  <c r="K3972" i="46"/>
  <c r="K3973" i="46"/>
  <c r="K3974" i="46"/>
  <c r="K3975" i="46"/>
  <c r="K3976" i="46"/>
  <c r="K3977" i="46"/>
  <c r="K3978" i="46"/>
  <c r="K3979" i="46"/>
  <c r="K3980" i="46"/>
  <c r="K3981" i="46"/>
  <c r="K3982" i="46"/>
  <c r="K3983" i="46"/>
  <c r="K3984" i="46"/>
  <c r="K3985" i="46"/>
  <c r="K3986" i="46"/>
  <c r="K3987" i="46"/>
  <c r="K3988" i="46"/>
  <c r="K3989" i="46"/>
  <c r="K3990" i="46"/>
  <c r="K3991" i="46"/>
  <c r="K3992" i="46"/>
  <c r="K3993" i="46"/>
  <c r="K3994" i="46"/>
  <c r="K3995" i="46"/>
  <c r="K3996" i="46"/>
  <c r="K3997" i="46"/>
  <c r="K3998" i="46"/>
  <c r="K3999" i="46"/>
  <c r="K4000" i="46"/>
  <c r="K4001" i="46"/>
  <c r="K4002" i="46"/>
  <c r="K4003" i="46"/>
  <c r="K4004" i="46"/>
  <c r="K4005" i="46"/>
  <c r="K4006" i="46"/>
  <c r="K4007" i="46"/>
  <c r="K4008" i="46"/>
  <c r="K4009" i="46"/>
  <c r="K4010" i="46"/>
  <c r="K4011" i="46"/>
  <c r="K4012" i="46"/>
  <c r="K4013" i="46"/>
  <c r="K4014" i="46"/>
  <c r="K4015" i="46"/>
  <c r="K4016" i="46"/>
  <c r="K4017" i="46"/>
  <c r="K4018" i="46"/>
  <c r="K4019" i="46"/>
  <c r="K4020" i="46"/>
  <c r="K4021" i="46"/>
  <c r="K4022" i="46"/>
  <c r="K4023" i="46"/>
  <c r="K4024" i="46"/>
  <c r="K4025" i="46"/>
  <c r="K4026" i="46"/>
  <c r="K4027" i="46"/>
  <c r="K4028" i="46"/>
  <c r="K4029" i="46"/>
  <c r="K4030" i="46"/>
  <c r="K4031" i="46"/>
  <c r="K4032" i="46"/>
  <c r="K4033" i="46"/>
  <c r="K4034" i="46"/>
  <c r="K4035" i="46"/>
  <c r="K4036" i="46"/>
  <c r="K4037" i="46"/>
  <c r="K4038" i="46"/>
  <c r="K4039" i="46"/>
  <c r="K4040" i="46"/>
  <c r="K4041" i="46"/>
  <c r="K4042" i="46"/>
  <c r="K4043" i="46"/>
  <c r="K4044" i="46"/>
  <c r="K4045" i="46"/>
  <c r="K4046" i="46"/>
  <c r="K4047" i="46"/>
  <c r="K4048" i="46"/>
  <c r="K4049" i="46"/>
  <c r="K4050" i="46"/>
  <c r="K4051" i="46"/>
  <c r="K4052" i="46"/>
  <c r="K4053" i="46"/>
  <c r="K4054" i="46"/>
  <c r="K4055" i="46"/>
  <c r="K4056" i="46"/>
  <c r="K4057" i="46"/>
  <c r="K4058" i="46"/>
  <c r="K4059" i="46"/>
  <c r="K4060" i="46"/>
  <c r="K4061" i="46"/>
  <c r="K4062" i="46"/>
  <c r="K4063" i="46"/>
  <c r="K4064" i="46"/>
  <c r="K4065" i="46"/>
  <c r="K4066" i="46"/>
  <c r="K4067" i="46"/>
  <c r="K4068" i="46"/>
  <c r="K4069" i="46"/>
  <c r="K4070" i="46"/>
  <c r="K4071" i="46"/>
  <c r="K4072" i="46"/>
  <c r="K4073" i="46"/>
  <c r="K4074" i="46"/>
  <c r="K4075" i="46"/>
  <c r="K4076" i="46"/>
  <c r="K4077" i="46"/>
  <c r="K4078" i="46"/>
  <c r="K4079" i="46"/>
  <c r="K4080" i="46"/>
  <c r="K4081" i="46"/>
  <c r="K4082" i="46"/>
  <c r="K4083" i="46"/>
  <c r="K4084" i="46"/>
  <c r="K4085" i="46"/>
  <c r="K4086" i="46"/>
  <c r="K4087" i="46"/>
  <c r="K4088" i="46"/>
  <c r="K4089" i="46"/>
  <c r="K4090" i="46"/>
  <c r="K4091" i="46"/>
  <c r="K4092" i="46"/>
  <c r="K4093" i="46"/>
  <c r="K4094" i="46"/>
  <c r="K4095" i="46"/>
  <c r="K4096" i="46"/>
  <c r="K4097" i="46"/>
  <c r="K4098" i="46"/>
  <c r="K4099" i="46"/>
  <c r="K4100" i="46"/>
  <c r="K4101" i="46"/>
  <c r="K4102" i="46"/>
  <c r="K4103" i="46"/>
  <c r="K4104" i="46"/>
  <c r="K4105" i="46"/>
  <c r="K4106" i="46"/>
  <c r="K4107" i="46"/>
  <c r="K4108" i="46"/>
  <c r="K4109" i="46"/>
  <c r="K4110" i="46"/>
  <c r="K4111" i="46"/>
  <c r="K4112" i="46"/>
  <c r="K4113" i="46"/>
  <c r="K4114" i="46"/>
  <c r="K4115" i="46"/>
  <c r="K4116" i="46"/>
  <c r="K4117" i="46"/>
  <c r="K4118" i="46"/>
  <c r="K4119" i="46"/>
  <c r="K4120" i="46"/>
  <c r="K4121" i="46"/>
  <c r="K4122" i="46"/>
  <c r="K4123" i="46"/>
  <c r="K4124" i="46"/>
  <c r="K4125" i="46"/>
  <c r="K4126" i="46"/>
  <c r="K4127" i="46"/>
  <c r="K4128" i="46"/>
  <c r="K4129" i="46"/>
  <c r="K4130" i="46"/>
  <c r="K4131" i="46"/>
  <c r="K4132" i="46"/>
  <c r="K4133" i="46"/>
  <c r="K4134" i="46"/>
  <c r="K4135" i="46"/>
  <c r="K4136" i="46"/>
  <c r="K4137" i="46"/>
  <c r="K4138" i="46"/>
  <c r="K4139" i="46"/>
  <c r="K4140" i="46"/>
  <c r="K4141" i="46"/>
  <c r="K4142" i="46"/>
  <c r="K4143" i="46"/>
  <c r="K4144" i="46"/>
  <c r="K4145" i="46"/>
  <c r="K4146" i="46"/>
  <c r="K4147" i="46"/>
  <c r="K4148" i="46"/>
  <c r="K4149" i="46"/>
  <c r="K4150" i="46"/>
  <c r="K4151" i="46"/>
  <c r="K4152" i="46"/>
  <c r="K4153" i="46"/>
  <c r="K4154" i="46"/>
  <c r="K4155" i="46"/>
  <c r="K4156" i="46"/>
  <c r="K4157" i="46"/>
  <c r="K4158" i="46"/>
  <c r="K4159" i="46"/>
  <c r="K4160" i="46"/>
  <c r="K4161" i="46"/>
  <c r="K4162" i="46"/>
  <c r="K4163" i="46"/>
  <c r="K4164" i="46"/>
  <c r="K4165" i="46"/>
  <c r="K4166" i="46"/>
  <c r="K4167" i="46"/>
  <c r="K4168" i="46"/>
  <c r="K4169" i="46"/>
  <c r="K4170" i="46"/>
  <c r="K4171" i="46"/>
  <c r="K4172" i="46"/>
  <c r="K4173" i="46"/>
  <c r="K4174" i="46"/>
  <c r="K4175" i="46"/>
  <c r="K4176" i="46"/>
  <c r="K4177" i="46"/>
  <c r="K4178" i="46"/>
  <c r="K4179" i="46"/>
  <c r="K4180" i="46"/>
  <c r="K4181" i="46"/>
  <c r="K4182" i="46"/>
  <c r="K4183" i="46"/>
  <c r="K4184" i="46"/>
  <c r="K4185" i="46"/>
  <c r="K4186" i="46"/>
  <c r="K4187" i="46"/>
  <c r="K4188" i="46"/>
  <c r="K4189" i="46"/>
  <c r="K4190" i="46"/>
  <c r="K4191" i="46"/>
  <c r="K4192" i="46"/>
  <c r="K4193" i="46"/>
  <c r="K4194" i="46"/>
  <c r="K4195" i="46"/>
  <c r="K4196" i="46"/>
  <c r="K4197" i="46"/>
  <c r="K4198" i="46"/>
  <c r="K4199" i="46"/>
  <c r="K4200" i="46"/>
  <c r="K4201" i="46"/>
  <c r="K4202" i="46"/>
  <c r="K4203" i="46"/>
  <c r="K4204" i="46"/>
  <c r="K4205" i="46"/>
  <c r="K4206" i="46"/>
  <c r="K4207" i="46"/>
  <c r="K4208" i="46"/>
  <c r="K4209" i="46"/>
  <c r="K4210" i="46"/>
  <c r="K4211" i="46"/>
  <c r="K4212" i="46"/>
  <c r="K4213" i="46"/>
  <c r="K4214" i="46"/>
  <c r="K4215" i="46"/>
  <c r="K4216" i="46"/>
  <c r="K4217" i="46"/>
  <c r="K4218" i="46"/>
  <c r="K4219" i="46"/>
  <c r="K4220" i="46"/>
  <c r="K4221" i="46"/>
  <c r="K4222" i="46"/>
  <c r="K4223" i="46"/>
  <c r="K4224" i="46"/>
  <c r="K4225" i="46"/>
  <c r="K4226" i="46"/>
  <c r="K4227" i="46"/>
  <c r="K4228" i="46"/>
  <c r="K4229" i="46"/>
  <c r="K4230" i="46"/>
  <c r="K4231" i="46"/>
  <c r="K4232" i="46"/>
  <c r="K4233" i="46"/>
  <c r="K4234" i="46"/>
  <c r="K4235" i="46"/>
  <c r="K4236" i="46"/>
  <c r="K4237" i="46"/>
  <c r="K4238" i="46"/>
  <c r="K4239" i="46"/>
  <c r="K4240" i="46"/>
  <c r="K4241" i="46"/>
  <c r="K4242" i="46"/>
  <c r="K4243" i="46"/>
  <c r="K4244" i="46"/>
  <c r="K4245" i="46"/>
  <c r="K4246" i="46"/>
  <c r="K4247" i="46"/>
  <c r="K4248" i="46"/>
  <c r="K4249" i="46"/>
  <c r="K4250" i="46"/>
  <c r="K4251" i="46"/>
  <c r="K4252" i="46"/>
  <c r="K4253" i="46"/>
  <c r="K4254" i="46"/>
  <c r="K4255" i="46"/>
  <c r="K4256" i="46"/>
  <c r="K4257" i="46"/>
  <c r="K4258" i="46"/>
  <c r="K4259" i="46"/>
  <c r="K4260" i="46"/>
  <c r="K4261" i="46"/>
  <c r="K4262" i="46"/>
  <c r="K4263" i="46"/>
  <c r="K4264" i="46"/>
  <c r="K4265" i="46"/>
  <c r="K4266" i="46"/>
  <c r="K4267" i="46"/>
  <c r="K4268" i="46"/>
  <c r="K4269" i="46"/>
  <c r="K4270" i="46"/>
  <c r="K4271" i="46"/>
  <c r="K4272" i="46"/>
  <c r="K4273" i="46"/>
  <c r="K4274" i="46"/>
  <c r="K4275" i="46"/>
  <c r="K4276" i="46"/>
  <c r="K4277" i="46"/>
  <c r="K4278" i="46"/>
  <c r="K4279" i="46"/>
  <c r="K4280" i="46"/>
  <c r="K4281" i="46"/>
  <c r="K4282" i="46"/>
  <c r="K4283" i="46"/>
  <c r="K4284" i="46"/>
  <c r="K4285" i="46"/>
  <c r="K4286" i="46"/>
  <c r="K4287" i="46"/>
  <c r="K4288" i="46"/>
  <c r="K4289" i="46"/>
  <c r="K4290" i="46"/>
  <c r="K4291" i="46"/>
  <c r="K4292" i="46"/>
  <c r="K4293" i="46"/>
  <c r="K4294" i="46"/>
  <c r="K4295" i="46"/>
  <c r="K4296" i="46"/>
  <c r="K4297" i="46"/>
  <c r="K4298" i="46"/>
  <c r="K4299" i="46"/>
  <c r="K4300" i="46"/>
  <c r="K4301" i="46"/>
  <c r="K4302" i="46"/>
  <c r="K4303" i="46"/>
  <c r="K4304" i="46"/>
  <c r="K4305" i="46"/>
  <c r="K4306" i="46"/>
  <c r="K4307" i="46"/>
  <c r="K4308" i="46"/>
  <c r="K4309" i="46"/>
  <c r="K4310" i="46"/>
  <c r="K4311" i="46"/>
  <c r="K4312" i="46"/>
  <c r="K4313" i="46"/>
  <c r="K4314" i="46"/>
  <c r="K4315" i="46"/>
  <c r="K4316" i="46"/>
  <c r="K4317" i="46"/>
  <c r="K4318" i="46"/>
  <c r="K4319" i="46"/>
  <c r="K4320" i="46"/>
  <c r="K4321" i="46"/>
  <c r="K4322" i="46"/>
  <c r="K4323" i="46"/>
  <c r="K4324" i="46"/>
  <c r="K4325" i="46"/>
  <c r="K4326" i="46"/>
  <c r="K4327" i="46"/>
  <c r="K4328" i="46"/>
  <c r="K4329" i="46"/>
  <c r="K4330" i="46"/>
  <c r="K4331" i="46"/>
  <c r="K4332" i="46"/>
  <c r="K4333" i="46"/>
  <c r="K4334" i="46"/>
  <c r="K4335" i="46"/>
  <c r="K4336" i="46"/>
  <c r="K4337" i="46"/>
  <c r="K4338" i="46"/>
  <c r="K4339" i="46"/>
  <c r="K4340" i="46"/>
  <c r="K4341" i="46"/>
  <c r="K4342" i="46"/>
  <c r="K4343" i="46"/>
  <c r="K4344" i="46"/>
  <c r="K4345" i="46"/>
  <c r="K4346" i="46"/>
  <c r="K4347" i="46"/>
  <c r="K4348" i="46"/>
  <c r="K4349" i="46"/>
  <c r="K4350" i="46"/>
  <c r="K4351" i="46"/>
  <c r="K4352" i="46"/>
  <c r="K4353" i="46"/>
  <c r="K4354" i="46"/>
  <c r="K4355" i="46"/>
  <c r="K4356" i="46"/>
  <c r="K4357" i="46"/>
  <c r="K4358" i="46"/>
  <c r="K4359" i="46"/>
  <c r="K4360" i="46"/>
  <c r="K4361" i="46"/>
  <c r="K4362" i="46"/>
  <c r="K4363" i="46"/>
  <c r="K4364" i="46"/>
  <c r="K4365" i="46"/>
  <c r="K4366" i="46"/>
  <c r="K4367" i="46"/>
  <c r="K4368" i="46"/>
  <c r="K4369" i="46"/>
  <c r="K4370" i="46"/>
  <c r="K4371" i="46"/>
  <c r="K4372" i="46"/>
  <c r="K4373" i="46"/>
  <c r="K4374" i="46"/>
  <c r="K4375" i="46"/>
  <c r="K4376" i="46"/>
  <c r="K4377" i="46"/>
  <c r="K2" i="46"/>
  <c r="J1010" i="46" l="1"/>
  <c r="J1009" i="46" s="1"/>
  <c r="J1008" i="46" s="1"/>
  <c r="I1010" i="46"/>
  <c r="I1009" i="46" s="1"/>
  <c r="I1008" i="46" s="1"/>
  <c r="H1010" i="46"/>
  <c r="H1009" i="46" s="1"/>
  <c r="H1008" i="46" s="1"/>
  <c r="J2845" i="46" l="1"/>
  <c r="I2845" i="46"/>
  <c r="H2845" i="46"/>
  <c r="J2843" i="46"/>
  <c r="I2843" i="46"/>
  <c r="H2843" i="46"/>
  <c r="J2842" i="46" l="1"/>
  <c r="I2842" i="46"/>
  <c r="H2842" i="46"/>
  <c r="H3841" i="46" l="1"/>
  <c r="H3840" i="46" s="1"/>
  <c r="I3876" i="46" l="1"/>
  <c r="I3875" i="46" s="1"/>
  <c r="J3876" i="46"/>
  <c r="J3875" i="46" s="1"/>
  <c r="H3876" i="46"/>
  <c r="I3854" i="46"/>
  <c r="J3854" i="46"/>
  <c r="H3854" i="46"/>
  <c r="J3811" i="46"/>
  <c r="I3811" i="46"/>
  <c r="H3811" i="46"/>
  <c r="J3809" i="46"/>
  <c r="I3809" i="46"/>
  <c r="H3809" i="46"/>
  <c r="J3806" i="46"/>
  <c r="I3806" i="46"/>
  <c r="H3806" i="46"/>
  <c r="J3804" i="46"/>
  <c r="I3804" i="46"/>
  <c r="H3804" i="46"/>
  <c r="J3800" i="46"/>
  <c r="I3800" i="46"/>
  <c r="H3800" i="46"/>
  <c r="J3798" i="46"/>
  <c r="I3798" i="46"/>
  <c r="H3798" i="46"/>
  <c r="J3795" i="46"/>
  <c r="I3795" i="46"/>
  <c r="H3795" i="46"/>
  <c r="J3793" i="46"/>
  <c r="I3793" i="46"/>
  <c r="H3793" i="46"/>
  <c r="I3789" i="46"/>
  <c r="I3788" i="46" s="1"/>
  <c r="J3789" i="46"/>
  <c r="J3788" i="46" s="1"/>
  <c r="H3789" i="46"/>
  <c r="H3788" i="46" s="1"/>
  <c r="I3778" i="46"/>
  <c r="I3777" i="46" s="1"/>
  <c r="J3778" i="46"/>
  <c r="J3777" i="46" s="1"/>
  <c r="H3778" i="46"/>
  <c r="H3777" i="46" s="1"/>
  <c r="I3763" i="46"/>
  <c r="I3762" i="46" s="1"/>
  <c r="J3763" i="46"/>
  <c r="J3762" i="46" s="1"/>
  <c r="I3766" i="46"/>
  <c r="I3765" i="46" s="1"/>
  <c r="J3766" i="46"/>
  <c r="J3765" i="46" s="1"/>
  <c r="H3766" i="46"/>
  <c r="H3765" i="46" s="1"/>
  <c r="H3763" i="46"/>
  <c r="H3762" i="46" s="1"/>
  <c r="I3746" i="46"/>
  <c r="I3745" i="46" s="1"/>
  <c r="J3746" i="46"/>
  <c r="J3745" i="46" s="1"/>
  <c r="I3749" i="46"/>
  <c r="I3748" i="46" s="1"/>
  <c r="J3749" i="46"/>
  <c r="J3748" i="46" s="1"/>
  <c r="H3749" i="46"/>
  <c r="H3748" i="46" s="1"/>
  <c r="H3746" i="46"/>
  <c r="H3745" i="46" s="1"/>
  <c r="I3695" i="46"/>
  <c r="J3695" i="46"/>
  <c r="I3702" i="46"/>
  <c r="J3702" i="46"/>
  <c r="I3700" i="46"/>
  <c r="J3700" i="46"/>
  <c r="H3702" i="46"/>
  <c r="H3700" i="46"/>
  <c r="H3695" i="46"/>
  <c r="I3675" i="46"/>
  <c r="I3674" i="46" s="1"/>
  <c r="J3675" i="46"/>
  <c r="J3674" i="46" s="1"/>
  <c r="H3675" i="46"/>
  <c r="H3674" i="46" s="1"/>
  <c r="I3633" i="46"/>
  <c r="J3633" i="46"/>
  <c r="H3633" i="46"/>
  <c r="J3797" i="46" l="1"/>
  <c r="H3808" i="46"/>
  <c r="I3792" i="46"/>
  <c r="I3797" i="46"/>
  <c r="I3803" i="46"/>
  <c r="I3808" i="46"/>
  <c r="J3803" i="46"/>
  <c r="J3808" i="46"/>
  <c r="H3803" i="46"/>
  <c r="H3875" i="46"/>
  <c r="H3797" i="46"/>
  <c r="H3792" i="46"/>
  <c r="J3792" i="46"/>
  <c r="I3443" i="46"/>
  <c r="I3442" i="46" s="1"/>
  <c r="J3443" i="46"/>
  <c r="J3442" i="46" s="1"/>
  <c r="H3443" i="46"/>
  <c r="H3442" i="46" s="1"/>
  <c r="I3417" i="46"/>
  <c r="J3417" i="46"/>
  <c r="H3417" i="46"/>
  <c r="I3177" i="46"/>
  <c r="J3177" i="46"/>
  <c r="H3177" i="46"/>
  <c r="I3174" i="46"/>
  <c r="I3173" i="46" s="1"/>
  <c r="J3174" i="46"/>
  <c r="H3174" i="46"/>
  <c r="I3147" i="46"/>
  <c r="J3147" i="46"/>
  <c r="H3147" i="46"/>
  <c r="I3144" i="46"/>
  <c r="J3144" i="46"/>
  <c r="H3144" i="46"/>
  <c r="I2986" i="46"/>
  <c r="J2986" i="46"/>
  <c r="H2986" i="46"/>
  <c r="I2982" i="46"/>
  <c r="J2982" i="46"/>
  <c r="H2982" i="46"/>
  <c r="I2978" i="46"/>
  <c r="J2978" i="46"/>
  <c r="H2978" i="46"/>
  <c r="I2965" i="46"/>
  <c r="J2965" i="46"/>
  <c r="H2965" i="46"/>
  <c r="I2961" i="46"/>
  <c r="J2961" i="46"/>
  <c r="H2961" i="46"/>
  <c r="I2957" i="46"/>
  <c r="J2957" i="46"/>
  <c r="H2957" i="46"/>
  <c r="I2943" i="46"/>
  <c r="J2943" i="46"/>
  <c r="H2943" i="46"/>
  <c r="I2937" i="46"/>
  <c r="J2937" i="46"/>
  <c r="H2937" i="46"/>
  <c r="I2921" i="46"/>
  <c r="J2921" i="46"/>
  <c r="H2921" i="46"/>
  <c r="I2915" i="46"/>
  <c r="J2915" i="46"/>
  <c r="H2915" i="46"/>
  <c r="I2859" i="46"/>
  <c r="J2859" i="46"/>
  <c r="H2859" i="46"/>
  <c r="I2857" i="46"/>
  <c r="J2857" i="46"/>
  <c r="H2857" i="46"/>
  <c r="I2664" i="46"/>
  <c r="J2664" i="46"/>
  <c r="H2664" i="46"/>
  <c r="I2661" i="46"/>
  <c r="J2661" i="46"/>
  <c r="H2661" i="46"/>
  <c r="I2644" i="46"/>
  <c r="J2644" i="46"/>
  <c r="H2644" i="46"/>
  <c r="I2641" i="46"/>
  <c r="J2641" i="46"/>
  <c r="H2641" i="46"/>
  <c r="I2555" i="46"/>
  <c r="J2555" i="46"/>
  <c r="H2555" i="46"/>
  <c r="J2473" i="46"/>
  <c r="I2473" i="46"/>
  <c r="I2472" i="46" s="1"/>
  <c r="H2473" i="46"/>
  <c r="H2472" i="46" s="1"/>
  <c r="J577" i="46"/>
  <c r="I577" i="46"/>
  <c r="H577" i="46"/>
  <c r="I258" i="46"/>
  <c r="J258" i="46"/>
  <c r="H258" i="46"/>
  <c r="I2992" i="46"/>
  <c r="I2991" i="46" s="1"/>
  <c r="J2992" i="46"/>
  <c r="J2991" i="46" s="1"/>
  <c r="H2992" i="46"/>
  <c r="J4319" i="46"/>
  <c r="I4319" i="46"/>
  <c r="H4319" i="46"/>
  <c r="J4259" i="46"/>
  <c r="J4258" i="46" s="1"/>
  <c r="I4259" i="46"/>
  <c r="I4258" i="46" s="1"/>
  <c r="H4259" i="46"/>
  <c r="H4258" i="46" s="1"/>
  <c r="J4051" i="46"/>
  <c r="J4050" i="46" s="1"/>
  <c r="I4051" i="46"/>
  <c r="I4050" i="46" s="1"/>
  <c r="H4051" i="46"/>
  <c r="H4050" i="46" s="1"/>
  <c r="J3900" i="46"/>
  <c r="I3900" i="46"/>
  <c r="I3899" i="46" s="1"/>
  <c r="H3900" i="46"/>
  <c r="H3899" i="46" s="1"/>
  <c r="J3897" i="46"/>
  <c r="J3896" i="46" s="1"/>
  <c r="I3897" i="46"/>
  <c r="I3896" i="46" s="1"/>
  <c r="H3897" i="46"/>
  <c r="H3896" i="46" s="1"/>
  <c r="I2836" i="46"/>
  <c r="J2836" i="46"/>
  <c r="H2836" i="46"/>
  <c r="I2829" i="46"/>
  <c r="J2829" i="46"/>
  <c r="H2829" i="46"/>
  <c r="J2744" i="46"/>
  <c r="I2744" i="46"/>
  <c r="I2743" i="46" s="1"/>
  <c r="H2744" i="46"/>
  <c r="H2743" i="46" s="1"/>
  <c r="J2470" i="46"/>
  <c r="J2469" i="46" s="1"/>
  <c r="I2470" i="46"/>
  <c r="I2469" i="46" s="1"/>
  <c r="H2470" i="46"/>
  <c r="H2469" i="46" s="1"/>
  <c r="I1051" i="46"/>
  <c r="J1051" i="46"/>
  <c r="H1051" i="46"/>
  <c r="J1006" i="46"/>
  <c r="J1005" i="46" s="1"/>
  <c r="I1006" i="46"/>
  <c r="I1005" i="46" s="1"/>
  <c r="H1006" i="46"/>
  <c r="H1005" i="46" s="1"/>
  <c r="J1003" i="46"/>
  <c r="J1002" i="46" s="1"/>
  <c r="I1003" i="46"/>
  <c r="I1002" i="46" s="1"/>
  <c r="H1003" i="46"/>
  <c r="H1002" i="46" s="1"/>
  <c r="J999" i="46"/>
  <c r="J998" i="46" s="1"/>
  <c r="J997" i="46" s="1"/>
  <c r="I999" i="46"/>
  <c r="I998" i="46" s="1"/>
  <c r="I997" i="46" s="1"/>
  <c r="H999" i="46"/>
  <c r="H998" i="46" s="1"/>
  <c r="H997" i="46" s="1"/>
  <c r="J975" i="46"/>
  <c r="I975" i="46"/>
  <c r="H975" i="46"/>
  <c r="J973" i="46"/>
  <c r="I973" i="46"/>
  <c r="H973" i="46"/>
  <c r="J971" i="46"/>
  <c r="J970" i="46" s="1"/>
  <c r="I971" i="46"/>
  <c r="H971" i="46"/>
  <c r="J902" i="46"/>
  <c r="I902" i="46"/>
  <c r="H902" i="46"/>
  <c r="J900" i="46"/>
  <c r="I900" i="46"/>
  <c r="H900" i="46"/>
  <c r="J550" i="46"/>
  <c r="I550" i="46"/>
  <c r="H550" i="46"/>
  <c r="J367" i="46"/>
  <c r="I367" i="46"/>
  <c r="I366" i="46" s="1"/>
  <c r="H367" i="46"/>
  <c r="H366" i="46" s="1"/>
  <c r="I210" i="46"/>
  <c r="J210" i="46"/>
  <c r="H210" i="46"/>
  <c r="J215" i="46"/>
  <c r="I215" i="46"/>
  <c r="H215" i="46"/>
  <c r="I3143" i="46" l="1"/>
  <c r="H3173" i="46"/>
  <c r="H3143" i="46"/>
  <c r="J3791" i="46"/>
  <c r="I3791" i="46"/>
  <c r="H3791" i="46"/>
  <c r="J3143" i="46"/>
  <c r="J3173" i="46"/>
  <c r="J2856" i="46"/>
  <c r="I2856" i="46"/>
  <c r="H2856" i="46"/>
  <c r="J2472" i="46"/>
  <c r="H2991" i="46"/>
  <c r="I899" i="46"/>
  <c r="H970" i="46"/>
  <c r="J899" i="46"/>
  <c r="J3899" i="46"/>
  <c r="I1001" i="46"/>
  <c r="J2743" i="46"/>
  <c r="H1001" i="46"/>
  <c r="I970" i="46"/>
  <c r="J1001" i="46"/>
  <c r="J366" i="46"/>
  <c r="H899" i="46"/>
  <c r="J4376" i="46" l="1"/>
  <c r="J4375" i="46" s="1"/>
  <c r="J4373" i="46"/>
  <c r="J4372" i="46" s="1"/>
  <c r="J4369" i="46"/>
  <c r="J4368" i="46" s="1"/>
  <c r="J4365" i="46"/>
  <c r="J4363" i="46"/>
  <c r="J4358" i="46"/>
  <c r="J4357" i="46" s="1"/>
  <c r="J4350" i="46"/>
  <c r="J4342" i="46"/>
  <c r="J4337" i="46"/>
  <c r="J4332" i="46"/>
  <c r="J4329" i="46"/>
  <c r="J4327" i="46"/>
  <c r="J4323" i="46"/>
  <c r="J4317" i="46"/>
  <c r="J4315" i="46"/>
  <c r="J4311" i="46"/>
  <c r="J4306" i="46"/>
  <c r="J4305" i="46" s="1"/>
  <c r="J4302" i="46"/>
  <c r="J4301" i="46" s="1"/>
  <c r="J4299" i="46"/>
  <c r="J4297" i="46"/>
  <c r="J4294" i="46"/>
  <c r="J4293" i="46" s="1"/>
  <c r="J4290" i="46"/>
  <c r="J4289" i="46" s="1"/>
  <c r="J4287" i="46"/>
  <c r="J4285" i="46"/>
  <c r="J4281" i="46"/>
  <c r="J4280" i="46" s="1"/>
  <c r="J4278" i="46"/>
  <c r="J4277" i="46" s="1"/>
  <c r="J4275" i="46"/>
  <c r="J4274" i="46" s="1"/>
  <c r="J4272" i="46"/>
  <c r="J4269" i="46"/>
  <c r="J4265" i="46"/>
  <c r="J4264" i="46" s="1"/>
  <c r="J4262" i="46"/>
  <c r="J4261" i="46" s="1"/>
  <c r="J4256" i="46"/>
  <c r="J4255" i="46" s="1"/>
  <c r="J4252" i="46"/>
  <c r="J4249" i="46"/>
  <c r="J4244" i="46"/>
  <c r="J4243" i="46" s="1"/>
  <c r="J4236" i="46"/>
  <c r="J4228" i="46"/>
  <c r="J4223" i="46"/>
  <c r="J4218" i="46"/>
  <c r="J4215" i="46"/>
  <c r="J4213" i="46"/>
  <c r="J4209" i="46"/>
  <c r="J4206" i="46"/>
  <c r="J4205" i="46" s="1"/>
  <c r="J4203" i="46"/>
  <c r="J4201" i="46"/>
  <c r="J4198" i="46"/>
  <c r="J4193" i="46"/>
  <c r="J4192" i="46" s="1"/>
  <c r="J4190" i="46"/>
  <c r="J4185" i="46"/>
  <c r="J4182" i="46"/>
  <c r="J4180" i="46"/>
  <c r="J4177" i="46"/>
  <c r="J4176" i="46" s="1"/>
  <c r="J4174" i="46"/>
  <c r="J4169" i="46"/>
  <c r="J4166" i="46"/>
  <c r="J4164" i="46"/>
  <c r="J4161" i="46"/>
  <c r="J4160" i="46" s="1"/>
  <c r="J4158" i="46"/>
  <c r="J4154" i="46"/>
  <c r="J4150" i="46"/>
  <c r="J4148" i="46"/>
  <c r="J4144" i="46"/>
  <c r="J4143" i="46" s="1"/>
  <c r="J4141" i="46"/>
  <c r="J4137" i="46"/>
  <c r="J4135" i="46"/>
  <c r="J4132" i="46"/>
  <c r="J4130" i="46"/>
  <c r="J4127" i="46"/>
  <c r="J4126" i="46" s="1"/>
  <c r="J4124" i="46"/>
  <c r="J4120" i="46"/>
  <c r="J4118" i="46"/>
  <c r="J4115" i="46"/>
  <c r="J4113" i="46"/>
  <c r="J4110" i="46"/>
  <c r="J4109" i="46" s="1"/>
  <c r="J4107" i="46"/>
  <c r="J4103" i="46"/>
  <c r="J4101" i="46"/>
  <c r="J4098" i="46"/>
  <c r="J4096" i="46"/>
  <c r="J4092" i="46"/>
  <c r="J4088" i="46"/>
  <c r="J4086" i="46"/>
  <c r="J4083" i="46"/>
  <c r="J4080" i="46"/>
  <c r="J4078" i="46"/>
  <c r="J4075" i="46"/>
  <c r="J4071" i="46"/>
  <c r="J4069" i="46"/>
  <c r="J4066" i="46"/>
  <c r="J4063" i="46"/>
  <c r="J4061" i="46"/>
  <c r="J4057" i="46"/>
  <c r="J4056" i="46" s="1"/>
  <c r="J4054" i="46"/>
  <c r="J4053" i="46" s="1"/>
  <c r="J4048" i="46"/>
  <c r="J4047" i="46" s="1"/>
  <c r="J4044" i="46"/>
  <c r="J4043" i="46" s="1"/>
  <c r="J4041" i="46"/>
  <c r="J4037" i="46"/>
  <c r="J4034" i="46"/>
  <c r="J4032" i="46"/>
  <c r="J4029" i="46"/>
  <c r="J4028" i="46" s="1"/>
  <c r="J4024" i="46"/>
  <c r="J4023" i="46" s="1"/>
  <c r="J4015" i="46"/>
  <c r="J4006" i="46"/>
  <c r="J3999" i="46"/>
  <c r="J3994" i="46"/>
  <c r="J3991" i="46"/>
  <c r="J3989" i="46"/>
  <c r="J3986" i="46"/>
  <c r="J3983" i="46"/>
  <c r="J3982" i="46" s="1"/>
  <c r="J3980" i="46"/>
  <c r="J3979" i="46" s="1"/>
  <c r="J3977" i="46"/>
  <c r="J3975" i="46"/>
  <c r="J3972" i="46"/>
  <c r="J3967" i="46"/>
  <c r="J3966" i="46" s="1"/>
  <c r="J3964" i="46"/>
  <c r="J3963" i="46" s="1"/>
  <c r="J3961" i="46"/>
  <c r="J3959" i="46"/>
  <c r="J3956" i="46"/>
  <c r="J3954" i="46"/>
  <c r="J3951" i="46"/>
  <c r="J3950" i="46" s="1"/>
  <c r="J3948" i="46"/>
  <c r="J3947" i="46" s="1"/>
  <c r="J3945" i="46"/>
  <c r="J3943" i="46"/>
  <c r="J3940" i="46"/>
  <c r="J3938" i="46"/>
  <c r="J3934" i="46"/>
  <c r="J3933" i="46" s="1"/>
  <c r="J3930" i="46"/>
  <c r="J3928" i="46"/>
  <c r="J3925" i="46"/>
  <c r="J3923" i="46"/>
  <c r="J3920" i="46"/>
  <c r="J3919" i="46" s="1"/>
  <c r="J3917" i="46"/>
  <c r="J3916" i="46" s="1"/>
  <c r="J3914" i="46"/>
  <c r="J3913" i="46" s="1"/>
  <c r="J3910" i="46"/>
  <c r="J3908" i="46"/>
  <c r="J3905" i="46"/>
  <c r="J3903" i="46"/>
  <c r="J3893" i="46"/>
  <c r="J3892" i="46" s="1"/>
  <c r="J3891" i="46" s="1"/>
  <c r="J3889" i="46"/>
  <c r="J3888" i="46" s="1"/>
  <c r="J3886" i="46"/>
  <c r="J3885" i="46" s="1"/>
  <c r="J3883" i="46"/>
  <c r="J3882" i="46" s="1"/>
  <c r="J3880" i="46"/>
  <c r="J3879" i="46" s="1"/>
  <c r="J3870" i="46"/>
  <c r="J3868" i="46"/>
  <c r="J3864" i="46"/>
  <c r="J3857" i="46"/>
  <c r="J3852" i="46"/>
  <c r="J3849" i="46"/>
  <c r="J3847" i="46"/>
  <c r="J3844" i="46"/>
  <c r="J3837" i="46"/>
  <c r="J3831" i="46"/>
  <c r="J3828" i="46"/>
  <c r="J3825" i="46"/>
  <c r="J3822" i="46"/>
  <c r="J3820" i="46"/>
  <c r="J3817" i="46"/>
  <c r="J3786" i="46"/>
  <c r="J3785" i="46" s="1"/>
  <c r="J3783" i="46"/>
  <c r="J3781" i="46"/>
  <c r="J3775" i="46"/>
  <c r="J3774" i="46" s="1"/>
  <c r="J3772" i="46"/>
  <c r="J3770" i="46"/>
  <c r="J3759" i="46"/>
  <c r="J3757" i="46"/>
  <c r="J3754" i="46"/>
  <c r="J3752" i="46"/>
  <c r="J3742" i="46"/>
  <c r="J3740" i="46"/>
  <c r="J3737" i="46"/>
  <c r="J3735" i="46"/>
  <c r="J3731" i="46"/>
  <c r="J3730" i="46" s="1"/>
  <c r="J3727" i="46"/>
  <c r="J3725" i="46"/>
  <c r="J3722" i="46"/>
  <c r="J3720" i="46"/>
  <c r="J3717" i="46"/>
  <c r="J3716" i="46" s="1"/>
  <c r="J3713" i="46"/>
  <c r="J3711" i="46"/>
  <c r="J3708" i="46"/>
  <c r="J3706" i="46"/>
  <c r="J3692" i="46"/>
  <c r="J3691" i="46" s="1"/>
  <c r="J3689" i="46"/>
  <c r="J3688" i="46" s="1"/>
  <c r="J3686" i="46"/>
  <c r="J3685" i="46" s="1"/>
  <c r="J3683" i="46"/>
  <c r="J3682" i="46" s="1"/>
  <c r="J3678" i="46"/>
  <c r="J3677" i="46" s="1"/>
  <c r="J3669" i="46"/>
  <c r="J3668" i="46" s="1"/>
  <c r="J3660" i="46"/>
  <c r="J3651" i="46"/>
  <c r="J3646" i="46"/>
  <c r="J3641" i="46"/>
  <c r="J3638" i="46"/>
  <c r="J3636" i="46"/>
  <c r="J3628" i="46"/>
  <c r="J3627" i="46" s="1"/>
  <c r="J3625" i="46"/>
  <c r="J3624" i="46" s="1"/>
  <c r="J3622" i="46"/>
  <c r="J3621" i="46" s="1"/>
  <c r="J3619" i="46"/>
  <c r="J3617" i="46"/>
  <c r="J3614" i="46"/>
  <c r="J3613" i="46" s="1"/>
  <c r="J3611" i="46"/>
  <c r="J3610" i="46" s="1"/>
  <c r="J3608" i="46"/>
  <c r="J3607" i="46" s="1"/>
  <c r="J3605" i="46"/>
  <c r="J3603" i="46"/>
  <c r="J3599" i="46"/>
  <c r="J3598" i="46" s="1"/>
  <c r="J3596" i="46"/>
  <c r="J3594" i="46"/>
  <c r="J3591" i="46"/>
  <c r="J3590" i="46" s="1"/>
  <c r="J3588" i="46"/>
  <c r="J3586" i="46"/>
  <c r="J3582" i="46"/>
  <c r="J3580" i="46"/>
  <c r="J3577" i="46"/>
  <c r="J3575" i="46"/>
  <c r="J3573" i="46"/>
  <c r="J3571" i="46"/>
  <c r="J3568" i="46"/>
  <c r="J3566" i="46"/>
  <c r="J3563" i="46"/>
  <c r="J3561" i="46"/>
  <c r="J3558" i="46"/>
  <c r="J3556" i="46"/>
  <c r="J3553" i="46"/>
  <c r="J3551" i="46"/>
  <c r="J3549" i="46"/>
  <c r="J3547" i="46"/>
  <c r="J3544" i="46"/>
  <c r="J3542" i="46"/>
  <c r="J3538" i="46"/>
  <c r="J3536" i="46"/>
  <c r="J3532" i="46"/>
  <c r="J3531" i="46" s="1"/>
  <c r="J3529" i="46"/>
  <c r="J3527" i="46"/>
  <c r="J3525" i="46"/>
  <c r="J3522" i="46"/>
  <c r="J3520" i="46"/>
  <c r="J3517" i="46"/>
  <c r="J3515" i="46"/>
  <c r="J3511" i="46"/>
  <c r="J3510" i="46" s="1"/>
  <c r="J3508" i="46"/>
  <c r="J3506" i="46"/>
  <c r="J3504" i="46"/>
  <c r="J3501" i="46"/>
  <c r="J3499" i="46"/>
  <c r="J3495" i="46"/>
  <c r="J3494" i="46" s="1"/>
  <c r="J3492" i="46"/>
  <c r="J3491" i="46" s="1"/>
  <c r="J3489" i="46"/>
  <c r="J3487" i="46"/>
  <c r="J3485" i="46"/>
  <c r="J3483" i="46"/>
  <c r="J3480" i="46"/>
  <c r="J3478" i="46"/>
  <c r="J3475" i="46"/>
  <c r="J3474" i="46" s="1"/>
  <c r="J3472" i="46"/>
  <c r="J3471" i="46" s="1"/>
  <c r="J3469" i="46"/>
  <c r="J3467" i="46"/>
  <c r="J3465" i="46"/>
  <c r="J3463" i="46"/>
  <c r="J3460" i="46"/>
  <c r="J3458" i="46"/>
  <c r="J3454" i="46"/>
  <c r="J3453" i="46" s="1"/>
  <c r="J3450" i="46"/>
  <c r="J3449" i="46" s="1"/>
  <c r="J3447" i="46"/>
  <c r="J3446" i="46" s="1"/>
  <c r="J3440" i="46"/>
  <c r="J3439" i="46" s="1"/>
  <c r="J3437" i="46"/>
  <c r="J3435" i="46"/>
  <c r="J3432" i="46"/>
  <c r="J3430" i="46"/>
  <c r="J3428" i="46"/>
  <c r="J3426" i="46"/>
  <c r="J3422" i="46"/>
  <c r="J3421" i="46" s="1"/>
  <c r="J3416" i="46"/>
  <c r="J3413" i="46"/>
  <c r="J3411" i="46"/>
  <c r="J3405" i="46"/>
  <c r="J3404" i="46" s="1"/>
  <c r="J3396" i="46"/>
  <c r="J3394" i="46"/>
  <c r="J3384" i="46"/>
  <c r="J3378" i="46"/>
  <c r="J3373" i="46"/>
  <c r="J3370" i="46"/>
  <c r="J3368" i="46"/>
  <c r="J3364" i="46"/>
  <c r="J3361" i="46"/>
  <c r="J3360" i="46" s="1"/>
  <c r="J3356" i="46"/>
  <c r="J3354" i="46"/>
  <c r="J3351" i="46"/>
  <c r="J3350" i="46" s="1"/>
  <c r="J3348" i="46"/>
  <c r="J3343" i="46"/>
  <c r="J3341" i="46"/>
  <c r="J3338" i="46"/>
  <c r="J3336" i="46"/>
  <c r="J3334" i="46"/>
  <c r="J3331" i="46"/>
  <c r="J3329" i="46"/>
  <c r="J3326" i="46"/>
  <c r="J3325" i="46" s="1"/>
  <c r="J3323" i="46"/>
  <c r="J3318" i="46"/>
  <c r="J3316" i="46"/>
  <c r="J3313" i="46"/>
  <c r="J3311" i="46"/>
  <c r="J3309" i="46"/>
  <c r="J3305" i="46"/>
  <c r="J3304" i="46" s="1"/>
  <c r="J3300" i="46"/>
  <c r="J3298" i="46"/>
  <c r="J3295" i="46"/>
  <c r="J3294" i="46" s="1"/>
  <c r="J3290" i="46"/>
  <c r="J3288" i="46"/>
  <c r="J3284" i="46"/>
  <c r="J3283" i="46" s="1"/>
  <c r="J3281" i="46"/>
  <c r="J3280" i="46" s="1"/>
  <c r="J3278" i="46"/>
  <c r="J3277" i="46" s="1"/>
  <c r="J3275" i="46"/>
  <c r="J3274" i="46" s="1"/>
  <c r="J3271" i="46"/>
  <c r="J3266" i="46"/>
  <c r="J3264" i="46"/>
  <c r="J3260" i="46"/>
  <c r="J3257" i="46"/>
  <c r="J3255" i="46"/>
  <c r="J3253" i="46"/>
  <c r="J3250" i="46"/>
  <c r="J3245" i="46"/>
  <c r="J3243" i="46"/>
  <c r="J3239" i="46"/>
  <c r="J3236" i="46"/>
  <c r="J3234" i="46"/>
  <c r="J3232" i="46"/>
  <c r="J3228" i="46"/>
  <c r="J3227" i="46" s="1"/>
  <c r="J3225" i="46"/>
  <c r="J3219" i="46"/>
  <c r="J3217" i="46"/>
  <c r="J3213" i="46"/>
  <c r="J3210" i="46"/>
  <c r="J3208" i="46"/>
  <c r="J3206" i="46"/>
  <c r="J3203" i="46"/>
  <c r="J3202" i="46" s="1"/>
  <c r="J3200" i="46"/>
  <c r="J3194" i="46"/>
  <c r="J3192" i="46"/>
  <c r="J3188" i="46"/>
  <c r="J3185" i="46"/>
  <c r="J3183" i="46"/>
  <c r="J3181" i="46"/>
  <c r="J3171" i="46"/>
  <c r="J3166" i="46"/>
  <c r="J3164" i="46"/>
  <c r="J3160" i="46"/>
  <c r="J3157" i="46"/>
  <c r="J3155" i="46"/>
  <c r="J3153" i="46"/>
  <c r="J3150" i="46"/>
  <c r="J3149" i="46" s="1"/>
  <c r="J3141" i="46"/>
  <c r="J3136" i="46"/>
  <c r="J3134" i="46"/>
  <c r="J3130" i="46"/>
  <c r="J3127" i="46"/>
  <c r="J3125" i="46"/>
  <c r="J3123" i="46"/>
  <c r="J3119" i="46"/>
  <c r="J3117" i="46"/>
  <c r="J3114" i="46"/>
  <c r="J3112" i="46"/>
  <c r="J3108" i="46"/>
  <c r="J3107" i="46" s="1"/>
  <c r="J3105" i="46"/>
  <c r="J3104" i="46" s="1"/>
  <c r="J3102" i="46"/>
  <c r="J3101" i="46" s="1"/>
  <c r="J3098" i="46"/>
  <c r="J3097" i="46" s="1"/>
  <c r="J3095" i="46"/>
  <c r="J3093" i="46"/>
  <c r="J3091" i="46"/>
  <c r="J3089" i="46"/>
  <c r="J3086" i="46"/>
  <c r="J3085" i="46" s="1"/>
  <c r="J3082" i="46"/>
  <c r="J3080" i="46"/>
  <c r="J3073" i="46"/>
  <c r="J3070" i="46"/>
  <c r="J3067" i="46"/>
  <c r="J3066" i="46" s="1"/>
  <c r="J3062" i="46"/>
  <c r="J3059" i="46"/>
  <c r="J3056" i="46"/>
  <c r="J3055" i="46" s="1"/>
  <c r="J3052" i="46"/>
  <c r="J3051" i="46" s="1"/>
  <c r="J3046" i="46"/>
  <c r="J3045" i="46" s="1"/>
  <c r="J3040" i="46"/>
  <c r="J3038" i="46"/>
  <c r="J3029" i="46"/>
  <c r="J3027" i="46"/>
  <c r="J3017" i="46"/>
  <c r="J3010" i="46"/>
  <c r="J3005" i="46"/>
  <c r="J3002" i="46"/>
  <c r="J3000" i="46"/>
  <c r="J2995" i="46"/>
  <c r="J2985" i="46"/>
  <c r="J2981" i="46"/>
  <c r="J2976" i="46"/>
  <c r="J2974" i="46"/>
  <c r="J2971" i="46"/>
  <c r="J2969" i="46"/>
  <c r="J2964" i="46"/>
  <c r="J2960" i="46"/>
  <c r="J2955" i="46"/>
  <c r="J2953" i="46"/>
  <c r="J2950" i="46"/>
  <c r="J2948" i="46"/>
  <c r="J2941" i="46"/>
  <c r="J2935" i="46"/>
  <c r="J2933" i="46"/>
  <c r="J2930" i="46"/>
  <c r="J2928" i="46"/>
  <c r="J2925" i="46"/>
  <c r="J2924" i="46" s="1"/>
  <c r="J2919" i="46"/>
  <c r="J2913" i="46"/>
  <c r="J2911" i="46"/>
  <c r="J2908" i="46"/>
  <c r="J2906" i="46"/>
  <c r="J2902" i="46"/>
  <c r="J2900" i="46"/>
  <c r="J2898" i="46"/>
  <c r="J2895" i="46"/>
  <c r="J2893" i="46"/>
  <c r="J2890" i="46"/>
  <c r="J2888" i="46"/>
  <c r="J2886" i="46"/>
  <c r="J2883" i="46"/>
  <c r="J2881" i="46"/>
  <c r="J2877" i="46"/>
  <c r="J2874" i="46"/>
  <c r="J2871" i="46"/>
  <c r="J2870" i="46" s="1"/>
  <c r="J2868" i="46"/>
  <c r="J2866" i="46"/>
  <c r="J2862" i="46"/>
  <c r="J2861" i="46" s="1"/>
  <c r="J2854" i="46"/>
  <c r="J2852" i="46"/>
  <c r="J2848" i="46"/>
  <c r="J2847" i="46" s="1"/>
  <c r="J2840" i="46"/>
  <c r="J2833" i="46"/>
  <c r="J2832" i="46" s="1"/>
  <c r="J2828" i="46"/>
  <c r="J2825" i="46"/>
  <c r="J2824" i="46" s="1"/>
  <c r="J2823" i="46" s="1"/>
  <c r="J2821" i="46"/>
  <c r="J2820" i="46" s="1"/>
  <c r="J2818" i="46"/>
  <c r="J2817" i="46" s="1"/>
  <c r="J2814" i="46"/>
  <c r="J2812" i="46"/>
  <c r="J2810" i="46"/>
  <c r="J2808" i="46"/>
  <c r="J2804" i="46"/>
  <c r="J2800" i="46"/>
  <c r="J2797" i="46"/>
  <c r="J2796" i="46" s="1"/>
  <c r="J2794" i="46"/>
  <c r="J2793" i="46" s="1"/>
  <c r="J2787" i="46"/>
  <c r="J2786" i="46" s="1"/>
  <c r="J2779" i="46"/>
  <c r="J2777" i="46"/>
  <c r="J2768" i="46"/>
  <c r="J2762" i="46"/>
  <c r="J2757" i="46"/>
  <c r="J2754" i="46"/>
  <c r="J2752" i="46"/>
  <c r="J2747" i="46"/>
  <c r="J2739" i="46"/>
  <c r="J2738" i="46" s="1"/>
  <c r="J2736" i="46"/>
  <c r="J2735" i="46" s="1"/>
  <c r="J2732" i="46"/>
  <c r="J2731" i="46" s="1"/>
  <c r="J2729" i="46"/>
  <c r="J2728" i="46" s="1"/>
  <c r="J2725" i="46"/>
  <c r="J2724" i="46" s="1"/>
  <c r="J2722" i="46"/>
  <c r="J2721" i="46" s="1"/>
  <c r="J2718" i="46"/>
  <c r="J2716" i="46"/>
  <c r="J2713" i="46"/>
  <c r="J2711" i="46"/>
  <c r="J2709" i="46"/>
  <c r="J2703" i="46"/>
  <c r="J2700" i="46"/>
  <c r="J2697" i="46"/>
  <c r="J2695" i="46"/>
  <c r="J2692" i="46"/>
  <c r="J2690" i="46"/>
  <c r="J2687" i="46"/>
  <c r="J2685" i="46"/>
  <c r="J2683" i="46"/>
  <c r="J2677" i="46"/>
  <c r="J2674" i="46"/>
  <c r="J2671" i="46"/>
  <c r="J2669" i="46"/>
  <c r="J2656" i="46"/>
  <c r="J2653" i="46"/>
  <c r="J2650" i="46"/>
  <c r="J2648" i="46"/>
  <c r="J2636" i="46"/>
  <c r="J2633" i="46"/>
  <c r="J2630" i="46"/>
  <c r="J2628" i="46"/>
  <c r="J2624" i="46"/>
  <c r="J2623" i="46" s="1"/>
  <c r="J2620" i="46"/>
  <c r="J2618" i="46"/>
  <c r="J2615" i="46"/>
  <c r="J2613" i="46"/>
  <c r="J2610" i="46"/>
  <c r="J2609" i="46" s="1"/>
  <c r="J2607" i="46"/>
  <c r="J2606" i="46" s="1"/>
  <c r="J2603" i="46"/>
  <c r="J2601" i="46"/>
  <c r="J2598" i="46"/>
  <c r="J2596" i="46"/>
  <c r="J2591" i="46"/>
  <c r="J2590" i="46" s="1"/>
  <c r="J2588" i="46"/>
  <c r="J2585" i="46"/>
  <c r="J2581" i="46"/>
  <c r="J2580" i="46" s="1"/>
  <c r="J2577" i="46"/>
  <c r="J2575" i="46"/>
  <c r="J2573" i="46"/>
  <c r="J2571" i="46"/>
  <c r="J2567" i="46"/>
  <c r="J2566" i="46" s="1"/>
  <c r="J2561" i="46"/>
  <c r="J2559" i="46"/>
  <c r="J2554" i="46"/>
  <c r="J2550" i="46"/>
  <c r="J2548" i="46"/>
  <c r="J2546" i="46"/>
  <c r="J2539" i="46"/>
  <c r="J2532" i="46"/>
  <c r="J2531" i="46" s="1"/>
  <c r="J2526" i="46"/>
  <c r="J2524" i="46"/>
  <c r="J2515" i="46"/>
  <c r="J2513" i="46"/>
  <c r="J2503" i="46"/>
  <c r="J2496" i="46"/>
  <c r="J2491" i="46"/>
  <c r="J2488" i="46"/>
  <c r="J2486" i="46"/>
  <c r="J2481" i="46"/>
  <c r="J2476" i="46"/>
  <c r="J2475" i="46" s="1"/>
  <c r="J2468" i="46" s="1"/>
  <c r="J2466" i="46"/>
  <c r="J2465" i="46" s="1"/>
  <c r="J2463" i="46"/>
  <c r="J2462" i="46" s="1"/>
  <c r="J2458" i="46"/>
  <c r="J2455" i="46"/>
  <c r="J2452" i="46"/>
  <c r="J2449" i="46"/>
  <c r="J2447" i="46"/>
  <c r="J2443" i="46"/>
  <c r="J2440" i="46"/>
  <c r="J2437" i="46"/>
  <c r="J2434" i="46"/>
  <c r="J2432" i="46"/>
  <c r="J2428" i="46"/>
  <c r="J2426" i="46"/>
  <c r="J2422" i="46"/>
  <c r="J2419" i="46"/>
  <c r="J2416" i="46"/>
  <c r="J2413" i="46"/>
  <c r="J2411" i="46"/>
  <c r="J2408" i="46"/>
  <c r="J2406" i="46"/>
  <c r="J2402" i="46"/>
  <c r="J2399" i="46"/>
  <c r="J2396" i="46"/>
  <c r="J2393" i="46"/>
  <c r="J2391" i="46"/>
  <c r="J2387" i="46"/>
  <c r="J2385" i="46"/>
  <c r="J2381" i="46"/>
  <c r="J2378" i="46"/>
  <c r="J2375" i="46"/>
  <c r="J2372" i="46"/>
  <c r="J2370" i="46"/>
  <c r="J2367" i="46"/>
  <c r="J2365" i="46"/>
  <c r="J2361" i="46"/>
  <c r="J2358" i="46"/>
  <c r="J2355" i="46"/>
  <c r="J2352" i="46"/>
  <c r="J2350" i="46"/>
  <c r="J2345" i="46"/>
  <c r="J2342" i="46"/>
  <c r="J2339" i="46"/>
  <c r="J2336" i="46"/>
  <c r="J2334" i="46"/>
  <c r="J2330" i="46"/>
  <c r="J2327" i="46"/>
  <c r="J2324" i="46"/>
  <c r="J2321" i="46"/>
  <c r="J2319" i="46"/>
  <c r="J2314" i="46"/>
  <c r="J2312" i="46"/>
  <c r="J2309" i="46"/>
  <c r="J2307" i="46"/>
  <c r="J2305" i="46"/>
  <c r="J2302" i="46"/>
  <c r="J2301" i="46" s="1"/>
  <c r="J2299" i="46"/>
  <c r="J2297" i="46"/>
  <c r="J2294" i="46"/>
  <c r="J2292" i="46"/>
  <c r="J2290" i="46"/>
  <c r="J2286" i="46"/>
  <c r="J2284" i="46"/>
  <c r="J2281" i="46"/>
  <c r="J2279" i="46"/>
  <c r="J2277" i="46"/>
  <c r="J2273" i="46"/>
  <c r="J2272" i="46" s="1"/>
  <c r="J2269" i="46"/>
  <c r="J2267" i="46"/>
  <c r="J2264" i="46"/>
  <c r="J2262" i="46"/>
  <c r="J2260" i="46"/>
  <c r="J2256" i="46"/>
  <c r="J2254" i="46"/>
  <c r="J2251" i="46"/>
  <c r="J2249" i="46"/>
  <c r="J2247" i="46"/>
  <c r="J2243" i="46"/>
  <c r="J2242" i="46" s="1"/>
  <c r="J2239" i="46"/>
  <c r="J2237" i="46"/>
  <c r="J2234" i="46"/>
  <c r="J2232" i="46"/>
  <c r="J2230" i="46"/>
  <c r="J2227" i="46"/>
  <c r="J2226" i="46" s="1"/>
  <c r="J2224" i="46"/>
  <c r="J2222" i="46"/>
  <c r="J2219" i="46"/>
  <c r="J2217" i="46"/>
  <c r="J2215" i="46"/>
  <c r="J2212" i="46"/>
  <c r="J2211" i="46" s="1"/>
  <c r="J2208" i="46"/>
  <c r="J2206" i="46"/>
  <c r="J2203" i="46"/>
  <c r="J2201" i="46"/>
  <c r="J2199" i="46"/>
  <c r="J2195" i="46"/>
  <c r="J2194" i="46" s="1"/>
  <c r="J2192" i="46"/>
  <c r="J2191" i="46" s="1"/>
  <c r="J2189" i="46"/>
  <c r="J2187" i="46"/>
  <c r="J2184" i="46"/>
  <c r="J2182" i="46"/>
  <c r="J2180" i="46"/>
  <c r="J2177" i="46"/>
  <c r="J2176" i="46" s="1"/>
  <c r="J2174" i="46"/>
  <c r="J2173" i="46" s="1"/>
  <c r="J2171" i="46"/>
  <c r="J2169" i="46"/>
  <c r="J2167" i="46"/>
  <c r="J2164" i="46"/>
  <c r="J2163" i="46" s="1"/>
  <c r="J2161" i="46"/>
  <c r="J2160" i="46" s="1"/>
  <c r="J2158" i="46"/>
  <c r="J2156" i="46"/>
  <c r="J2153" i="46"/>
  <c r="J2151" i="46"/>
  <c r="J2149" i="46"/>
  <c r="J2145" i="46"/>
  <c r="J2144" i="46" s="1"/>
  <c r="J2141" i="46"/>
  <c r="J2139" i="46"/>
  <c r="J2136" i="46"/>
  <c r="J2134" i="46"/>
  <c r="J2132" i="46"/>
  <c r="J2129" i="46"/>
  <c r="J2128" i="46" s="1"/>
  <c r="J2125" i="46"/>
  <c r="J2123" i="46"/>
  <c r="J2120" i="46"/>
  <c r="J2118" i="46"/>
  <c r="J2116" i="46"/>
  <c r="J2112" i="46"/>
  <c r="J2111" i="46" s="1"/>
  <c r="J2107" i="46"/>
  <c r="J2106" i="46" s="1"/>
  <c r="J2104" i="46"/>
  <c r="J2102" i="46"/>
  <c r="J2100" i="46"/>
  <c r="J2097" i="46"/>
  <c r="J2096" i="46" s="1"/>
  <c r="J2094" i="46"/>
  <c r="J2093" i="46" s="1"/>
  <c r="J2090" i="46"/>
  <c r="J2088" i="46"/>
  <c r="J2085" i="46"/>
  <c r="J2083" i="46"/>
  <c r="J2081" i="46"/>
  <c r="J2078" i="46"/>
  <c r="J2077" i="46" s="1"/>
  <c r="J2074" i="46"/>
  <c r="J2073" i="46" s="1"/>
  <c r="J2071" i="46"/>
  <c r="J2069" i="46"/>
  <c r="J2067" i="46"/>
  <c r="J2062" i="46"/>
  <c r="J2061" i="46" s="1"/>
  <c r="J2059" i="46"/>
  <c r="J2057" i="46"/>
  <c r="J2054" i="46"/>
  <c r="J2052" i="46"/>
  <c r="J2050" i="46"/>
  <c r="J2046" i="46"/>
  <c r="J2045" i="46" s="1"/>
  <c r="J2043" i="46"/>
  <c r="J2041" i="46"/>
  <c r="J2038" i="46"/>
  <c r="J2036" i="46"/>
  <c r="J2034" i="46"/>
  <c r="J2030" i="46"/>
  <c r="J2029" i="46" s="1"/>
  <c r="J2027" i="46"/>
  <c r="J2026" i="46" s="1"/>
  <c r="J2024" i="46"/>
  <c r="J2023" i="46" s="1"/>
  <c r="J2020" i="46"/>
  <c r="J2019" i="46" s="1"/>
  <c r="J2017" i="46"/>
  <c r="J2016" i="46" s="1"/>
  <c r="J2013" i="46"/>
  <c r="J2012" i="46" s="1"/>
  <c r="J2010" i="46"/>
  <c r="J2008" i="46"/>
  <c r="J2006" i="46"/>
  <c r="J2002" i="46"/>
  <c r="J1996" i="46"/>
  <c r="J1992" i="46"/>
  <c r="J1988" i="46"/>
  <c r="J1987" i="46" s="1"/>
  <c r="J1985" i="46"/>
  <c r="J1984" i="46" s="1"/>
  <c r="J1982" i="46"/>
  <c r="J1981" i="46" s="1"/>
  <c r="J1975" i="46"/>
  <c r="J1974" i="46" s="1"/>
  <c r="J1966" i="46"/>
  <c r="J1964" i="46"/>
  <c r="J1955" i="46"/>
  <c r="J1949" i="46"/>
  <c r="J1944" i="46"/>
  <c r="J1941" i="46"/>
  <c r="J1939" i="46"/>
  <c r="J1936" i="46"/>
  <c r="J1932" i="46"/>
  <c r="J1930" i="46"/>
  <c r="J1924" i="46"/>
  <c r="J1923" i="46" s="1"/>
  <c r="J1921" i="46"/>
  <c r="J1920" i="46" s="1"/>
  <c r="J1918" i="46"/>
  <c r="J1916" i="46"/>
  <c r="J1913" i="46"/>
  <c r="J1908" i="46"/>
  <c r="J1906" i="46"/>
  <c r="J1902" i="46"/>
  <c r="J1900" i="46"/>
  <c r="J1895" i="46"/>
  <c r="J1894" i="46" s="1"/>
  <c r="J1892" i="46"/>
  <c r="J1891" i="46" s="1"/>
  <c r="J1886" i="46"/>
  <c r="J1885" i="46" s="1"/>
  <c r="J1877" i="46"/>
  <c r="J1875" i="46"/>
  <c r="J1865" i="46"/>
  <c r="J1859" i="46"/>
  <c r="J1855" i="46"/>
  <c r="J1852" i="46"/>
  <c r="J1850" i="46"/>
  <c r="J1846" i="46"/>
  <c r="J1840" i="46"/>
  <c r="J1839" i="46" s="1"/>
  <c r="J1837" i="46"/>
  <c r="J1836" i="46" s="1"/>
  <c r="J1833" i="46"/>
  <c r="J1830" i="46"/>
  <c r="J1825" i="46"/>
  <c r="J1824" i="46" s="1"/>
  <c r="J1823" i="46" s="1"/>
  <c r="J1821" i="46"/>
  <c r="J1814" i="46"/>
  <c r="J1810" i="46"/>
  <c r="J1808" i="46"/>
  <c r="J1805" i="46"/>
  <c r="J1804" i="46" s="1"/>
  <c r="J1802" i="46"/>
  <c r="J1801" i="46" s="1"/>
  <c r="J1796" i="46"/>
  <c r="J1795" i="46" s="1"/>
  <c r="J1787" i="46"/>
  <c r="J1777" i="46"/>
  <c r="J1770" i="46"/>
  <c r="J1766" i="46"/>
  <c r="J1763" i="46"/>
  <c r="J1760" i="46"/>
  <c r="J1758" i="46"/>
  <c r="J1756" i="46"/>
  <c r="J1752" i="46"/>
  <c r="J1750" i="46"/>
  <c r="J1747" i="46"/>
  <c r="J1742" i="46"/>
  <c r="J1741" i="46" s="1"/>
  <c r="J1739" i="46"/>
  <c r="J1738" i="46" s="1"/>
  <c r="J1736" i="46"/>
  <c r="J1732" i="46"/>
  <c r="J1728" i="46"/>
  <c r="J1727" i="46" s="1"/>
  <c r="J1725" i="46"/>
  <c r="J1724" i="46" s="1"/>
  <c r="J1720" i="46"/>
  <c r="J1719" i="46" s="1"/>
  <c r="J1712" i="46"/>
  <c r="J1710" i="46"/>
  <c r="J1700" i="46"/>
  <c r="J1694" i="46"/>
  <c r="J1690" i="46"/>
  <c r="J1687" i="46"/>
  <c r="J1685" i="46"/>
  <c r="J1681" i="46"/>
  <c r="J1678" i="46"/>
  <c r="J1677" i="46" s="1"/>
  <c r="J1675" i="46"/>
  <c r="J1671" i="46"/>
  <c r="J1669" i="46"/>
  <c r="J1667" i="46"/>
  <c r="J1664" i="46"/>
  <c r="J1662" i="46"/>
  <c r="J1657" i="46"/>
  <c r="J1653" i="46"/>
  <c r="J1649" i="46"/>
  <c r="J1648" i="46" s="1"/>
  <c r="J1646" i="46"/>
  <c r="J1645" i="46" s="1"/>
  <c r="J1643" i="46"/>
  <c r="J1638" i="46"/>
  <c r="J1635" i="46"/>
  <c r="J1634" i="46" s="1"/>
  <c r="J1632" i="46"/>
  <c r="J1631" i="46" s="1"/>
  <c r="J1628" i="46"/>
  <c r="J1627" i="46" s="1"/>
  <c r="J1621" i="46"/>
  <c r="J1612" i="46"/>
  <c r="J1606" i="46"/>
  <c r="J1602" i="46"/>
  <c r="J1599" i="46"/>
  <c r="J1597" i="46"/>
  <c r="J1595" i="46"/>
  <c r="J1590" i="46"/>
  <c r="J1589" i="46" s="1"/>
  <c r="J1585" i="46"/>
  <c r="J1583" i="46"/>
  <c r="J1579" i="46"/>
  <c r="J1577" i="46"/>
  <c r="J1573" i="46"/>
  <c r="J1570" i="46"/>
  <c r="J1567" i="46"/>
  <c r="J1566" i="46" s="1"/>
  <c r="J1562" i="46"/>
  <c r="J1561" i="46" s="1"/>
  <c r="J1557" i="46"/>
  <c r="J1556" i="46" s="1"/>
  <c r="J1554" i="46"/>
  <c r="J1552" i="46"/>
  <c r="J1549" i="46"/>
  <c r="J1548" i="46" s="1"/>
  <c r="J1546" i="46"/>
  <c r="J1545" i="46" s="1"/>
  <c r="J1540" i="46"/>
  <c r="J1539" i="46" s="1"/>
  <c r="J1536" i="46"/>
  <c r="J1535" i="46" s="1"/>
  <c r="J1533" i="46"/>
  <c r="J1532" i="46" s="1"/>
  <c r="J1529" i="46"/>
  <c r="J1528" i="46" s="1"/>
  <c r="J1520" i="46"/>
  <c r="J1518" i="46"/>
  <c r="J1509" i="46"/>
  <c r="J1503" i="46"/>
  <c r="J1498" i="46"/>
  <c r="J1495" i="46"/>
  <c r="J1493" i="46"/>
  <c r="J1490" i="46"/>
  <c r="J1484" i="46"/>
  <c r="J1483" i="46" s="1"/>
  <c r="J1480" i="46"/>
  <c r="J1479" i="46" s="1"/>
  <c r="J1475" i="46"/>
  <c r="J1471" i="46"/>
  <c r="J1467" i="46"/>
  <c r="J1465" i="46"/>
  <c r="J1461" i="46"/>
  <c r="J1459" i="46"/>
  <c r="J1455" i="46"/>
  <c r="J1454" i="46" s="1"/>
  <c r="J1446" i="46"/>
  <c r="J1444" i="46"/>
  <c r="J1436" i="46"/>
  <c r="J1431" i="46"/>
  <c r="J1426" i="46"/>
  <c r="J1423" i="46"/>
  <c r="J1421" i="46"/>
  <c r="J1419" i="46"/>
  <c r="J1414" i="46"/>
  <c r="J1413" i="46" s="1"/>
  <c r="J1411" i="46"/>
  <c r="J1409" i="46"/>
  <c r="J1401" i="46"/>
  <c r="J1399" i="46"/>
  <c r="J1395" i="46"/>
  <c r="J1392" i="46"/>
  <c r="J1390" i="46"/>
  <c r="J1387" i="46"/>
  <c r="J1384" i="46"/>
  <c r="J1383" i="46" s="1"/>
  <c r="J1381" i="46"/>
  <c r="J1379" i="46"/>
  <c r="J1371" i="46"/>
  <c r="J1369" i="46"/>
  <c r="J1365" i="46"/>
  <c r="J1362" i="46"/>
  <c r="J1360" i="46"/>
  <c r="J1357" i="46"/>
  <c r="J1353" i="46"/>
  <c r="J1352" i="46" s="1"/>
  <c r="J1349" i="46"/>
  <c r="J1348" i="46" s="1"/>
  <c r="J1346" i="46"/>
  <c r="J1345" i="46" s="1"/>
  <c r="J1343" i="46"/>
  <c r="J1342" i="46" s="1"/>
  <c r="J1340" i="46"/>
  <c r="J1339" i="46" s="1"/>
  <c r="J1336" i="46"/>
  <c r="J1331" i="46"/>
  <c r="J1327" i="46"/>
  <c r="J1326" i="46" s="1"/>
  <c r="J1324" i="46"/>
  <c r="J1323" i="46" s="1"/>
  <c r="J1320" i="46"/>
  <c r="J1319" i="46" s="1"/>
  <c r="J1317" i="46"/>
  <c r="J1308" i="46"/>
  <c r="J1305" i="46"/>
  <c r="J1301" i="46"/>
  <c r="J1298" i="46"/>
  <c r="J1296" i="46"/>
  <c r="J1293" i="46"/>
  <c r="J1290" i="46"/>
  <c r="J1288" i="46"/>
  <c r="J1286" i="46"/>
  <c r="J1284" i="46"/>
  <c r="J1281" i="46"/>
  <c r="J1280" i="46" s="1"/>
  <c r="J1277" i="46"/>
  <c r="J1275" i="46"/>
  <c r="J1273" i="46"/>
  <c r="J1267" i="46"/>
  <c r="J1266" i="46" s="1"/>
  <c r="J1263" i="46"/>
  <c r="J1262" i="46" s="1"/>
  <c r="J1260" i="46"/>
  <c r="J1256" i="46"/>
  <c r="J1254" i="46"/>
  <c r="J1251" i="46"/>
  <c r="J1249" i="46"/>
  <c r="J1246" i="46"/>
  <c r="J1243" i="46"/>
  <c r="J1237" i="46"/>
  <c r="J1235" i="46"/>
  <c r="J1230" i="46"/>
  <c r="J1229" i="46" s="1"/>
  <c r="J1226" i="46"/>
  <c r="J1224" i="46"/>
  <c r="J1222" i="46"/>
  <c r="J1219" i="46"/>
  <c r="J1218" i="46" s="1"/>
  <c r="J1213" i="46"/>
  <c r="J1212" i="46" s="1"/>
  <c r="J1209" i="46"/>
  <c r="J1208" i="46" s="1"/>
  <c r="J1205" i="46"/>
  <c r="J1193" i="46"/>
  <c r="J1190" i="46"/>
  <c r="J1185" i="46"/>
  <c r="J1181" i="46"/>
  <c r="J1179" i="46"/>
  <c r="J1175" i="46"/>
  <c r="J1172" i="46"/>
  <c r="J1163" i="46"/>
  <c r="J1160" i="46"/>
  <c r="J1157" i="46"/>
  <c r="J1151" i="46"/>
  <c r="J1150" i="46" s="1"/>
  <c r="J1149" i="46" s="1"/>
  <c r="J1147" i="46"/>
  <c r="J1144" i="46"/>
  <c r="J1140" i="46"/>
  <c r="J1139" i="46" s="1"/>
  <c r="J1137" i="46"/>
  <c r="J1135" i="46"/>
  <c r="J1131" i="46"/>
  <c r="J1130" i="46" s="1"/>
  <c r="J1128" i="46"/>
  <c r="J1127" i="46" s="1"/>
  <c r="J1124" i="46"/>
  <c r="J1123" i="46" s="1"/>
  <c r="J1122" i="46" s="1"/>
  <c r="J1120" i="46"/>
  <c r="J1118" i="46"/>
  <c r="J1114" i="46"/>
  <c r="J1113" i="46" s="1"/>
  <c r="J1111" i="46"/>
  <c r="J1110" i="46" s="1"/>
  <c r="J1107" i="46"/>
  <c r="J1105" i="46"/>
  <c r="J1100" i="46"/>
  <c r="J1097" i="46"/>
  <c r="J1092" i="46"/>
  <c r="J1091" i="46" s="1"/>
  <c r="J1090" i="46" s="1"/>
  <c r="J1088" i="46"/>
  <c r="J1086" i="46"/>
  <c r="J1082" i="46"/>
  <c r="J1081" i="46" s="1"/>
  <c r="J1080" i="46" s="1"/>
  <c r="J1078" i="46"/>
  <c r="J1077" i="46" s="1"/>
  <c r="J1074" i="46"/>
  <c r="J1073" i="46" s="1"/>
  <c r="J1071" i="46"/>
  <c r="J1070" i="46" s="1"/>
  <c r="J1067" i="46"/>
  <c r="J1063" i="46"/>
  <c r="J1060" i="46"/>
  <c r="J1056" i="46"/>
  <c r="J1055" i="46" s="1"/>
  <c r="J1054" i="46" s="1"/>
  <c r="J1050" i="46"/>
  <c r="J1049" i="46" s="1"/>
  <c r="J1046" i="46"/>
  <c r="J1045" i="46" s="1"/>
  <c r="J1042" i="46"/>
  <c r="J1041" i="46" s="1"/>
  <c r="J1038" i="46"/>
  <c r="J1037" i="46" s="1"/>
  <c r="J1036" i="46" s="1"/>
  <c r="J1034" i="46"/>
  <c r="J1033" i="46" s="1"/>
  <c r="J1032" i="46" s="1"/>
  <c r="J1029" i="46"/>
  <c r="J1028" i="46" s="1"/>
  <c r="J1027" i="46" s="1"/>
  <c r="J1021" i="46"/>
  <c r="J1020" i="46" s="1"/>
  <c r="J1016" i="46"/>
  <c r="J1014" i="46"/>
  <c r="J995" i="46"/>
  <c r="J993" i="46"/>
  <c r="J990" i="46"/>
  <c r="J988" i="46"/>
  <c r="J985" i="46"/>
  <c r="J983" i="46"/>
  <c r="J980" i="46"/>
  <c r="J978" i="46"/>
  <c r="J967" i="46"/>
  <c r="J965" i="46"/>
  <c r="J962" i="46"/>
  <c r="J960" i="46"/>
  <c r="J957" i="46"/>
  <c r="J955" i="46"/>
  <c r="J952" i="46"/>
  <c r="J950" i="46"/>
  <c r="J947" i="46"/>
  <c r="J945" i="46"/>
  <c r="J942" i="46"/>
  <c r="J940" i="46"/>
  <c r="J935" i="46"/>
  <c r="J933" i="46"/>
  <c r="J930" i="46"/>
  <c r="J928" i="46"/>
  <c r="J924" i="46"/>
  <c r="J922" i="46"/>
  <c r="J919" i="46"/>
  <c r="J917" i="46"/>
  <c r="J913" i="46"/>
  <c r="J911" i="46"/>
  <c r="J908" i="46"/>
  <c r="J906" i="46"/>
  <c r="J896" i="46"/>
  <c r="J894" i="46"/>
  <c r="J891" i="46"/>
  <c r="J890" i="46" s="1"/>
  <c r="J887" i="46"/>
  <c r="J886" i="46" s="1"/>
  <c r="J883" i="46"/>
  <c r="J882" i="46" s="1"/>
  <c r="J879" i="46"/>
  <c r="J878" i="46" s="1"/>
  <c r="J876" i="46"/>
  <c r="J875" i="46" s="1"/>
  <c r="J873" i="46"/>
  <c r="J871" i="46"/>
  <c r="J868" i="46"/>
  <c r="J866" i="46"/>
  <c r="J862" i="46"/>
  <c r="J861" i="46" s="1"/>
  <c r="J859" i="46"/>
  <c r="J858" i="46" s="1"/>
  <c r="J856" i="46"/>
  <c r="J854" i="46"/>
  <c r="J851" i="46"/>
  <c r="J849" i="46"/>
  <c r="J846" i="46"/>
  <c r="J844" i="46"/>
  <c r="J841" i="46"/>
  <c r="J839" i="46"/>
  <c r="J835" i="46"/>
  <c r="J834" i="46" s="1"/>
  <c r="J833" i="46" s="1"/>
  <c r="J831" i="46"/>
  <c r="J830" i="46" s="1"/>
  <c r="J829" i="46" s="1"/>
  <c r="J827" i="46"/>
  <c r="J826" i="46" s="1"/>
  <c r="J825" i="46" s="1"/>
  <c r="J823" i="46"/>
  <c r="J822" i="46" s="1"/>
  <c r="J820" i="46"/>
  <c r="J819" i="46" s="1"/>
  <c r="J817" i="46"/>
  <c r="J816" i="46" s="1"/>
  <c r="J813" i="46"/>
  <c r="J812" i="46" s="1"/>
  <c r="J811" i="46" s="1"/>
  <c r="J809" i="46"/>
  <c r="J808" i="46" s="1"/>
  <c r="J807" i="46" s="1"/>
  <c r="J805" i="46"/>
  <c r="J804" i="46" s="1"/>
  <c r="J803" i="46" s="1"/>
  <c r="J801" i="46"/>
  <c r="J800" i="46" s="1"/>
  <c r="J799" i="46" s="1"/>
  <c r="J795" i="46"/>
  <c r="J794" i="46" s="1"/>
  <c r="J793" i="46" s="1"/>
  <c r="J791" i="46"/>
  <c r="J790" i="46" s="1"/>
  <c r="J788" i="46"/>
  <c r="J784" i="46"/>
  <c r="J782" i="46"/>
  <c r="J779" i="46"/>
  <c r="J777" i="46"/>
  <c r="J774" i="46"/>
  <c r="J773" i="46" s="1"/>
  <c r="J771" i="46"/>
  <c r="J767" i="46"/>
  <c r="J765" i="46"/>
  <c r="J762" i="46"/>
  <c r="J760" i="46"/>
  <c r="J757" i="46"/>
  <c r="J756" i="46" s="1"/>
  <c r="J754" i="46"/>
  <c r="J750" i="46"/>
  <c r="J748" i="46"/>
  <c r="J745" i="46"/>
  <c r="J743" i="46"/>
  <c r="J739" i="46"/>
  <c r="J738" i="46" s="1"/>
  <c r="J735" i="46"/>
  <c r="J733" i="46"/>
  <c r="J730" i="46"/>
  <c r="J728" i="46"/>
  <c r="J725" i="46"/>
  <c r="J724" i="46" s="1"/>
  <c r="J721" i="46"/>
  <c r="J719" i="46"/>
  <c r="J716" i="46"/>
  <c r="J714" i="46"/>
  <c r="J711" i="46"/>
  <c r="J710" i="46" s="1"/>
  <c r="J707" i="46"/>
  <c r="J705" i="46"/>
  <c r="J702" i="46"/>
  <c r="J700" i="46"/>
  <c r="J695" i="46"/>
  <c r="J689" i="46"/>
  <c r="J687" i="46"/>
  <c r="J685" i="46"/>
  <c r="J682" i="46"/>
  <c r="J680" i="46"/>
  <c r="J676" i="46"/>
  <c r="J671" i="46"/>
  <c r="J669" i="46"/>
  <c r="J667" i="46"/>
  <c r="J664" i="46"/>
  <c r="J662" i="46"/>
  <c r="J658" i="46"/>
  <c r="J652" i="46"/>
  <c r="J650" i="46"/>
  <c r="J648" i="46"/>
  <c r="J645" i="46"/>
  <c r="J643" i="46"/>
  <c r="J639" i="46"/>
  <c r="J638" i="46" s="1"/>
  <c r="J636" i="46"/>
  <c r="J635" i="46" s="1"/>
  <c r="J632" i="46"/>
  <c r="J630" i="46"/>
  <c r="J626" i="46"/>
  <c r="J625" i="46" s="1"/>
  <c r="J620" i="46"/>
  <c r="J619" i="46" s="1"/>
  <c r="J616" i="46"/>
  <c r="J615" i="46" s="1"/>
  <c r="J614" i="46" s="1"/>
  <c r="J612" i="46"/>
  <c r="J611" i="46" s="1"/>
  <c r="J609" i="46"/>
  <c r="J608" i="46" s="1"/>
  <c r="J605" i="46"/>
  <c r="J603" i="46"/>
  <c r="J599" i="46"/>
  <c r="J598" i="46" s="1"/>
  <c r="J597" i="46" s="1"/>
  <c r="J595" i="46"/>
  <c r="J594" i="46" s="1"/>
  <c r="J593" i="46" s="1"/>
  <c r="J591" i="46"/>
  <c r="J590" i="46" s="1"/>
  <c r="J589" i="46" s="1"/>
  <c r="J586" i="46"/>
  <c r="J584" i="46"/>
  <c r="J580" i="46"/>
  <c r="J579" i="46" s="1"/>
  <c r="J574" i="46"/>
  <c r="J572" i="46"/>
  <c r="J570" i="46"/>
  <c r="J567" i="46"/>
  <c r="J565" i="46"/>
  <c r="J562" i="46"/>
  <c r="J561" i="46" s="1"/>
  <c r="J559" i="46"/>
  <c r="J557" i="46"/>
  <c r="J553" i="46"/>
  <c r="J552" i="46" s="1"/>
  <c r="J547" i="46"/>
  <c r="J545" i="46"/>
  <c r="J543" i="46"/>
  <c r="J540" i="46"/>
  <c r="J538" i="46"/>
  <c r="J532" i="46"/>
  <c r="J530" i="46"/>
  <c r="J528" i="46"/>
  <c r="J525" i="46"/>
  <c r="J523" i="46"/>
  <c r="J518" i="46"/>
  <c r="J516" i="46"/>
  <c r="J514" i="46"/>
  <c r="J511" i="46"/>
  <c r="J509" i="46"/>
  <c r="J506" i="46"/>
  <c r="J504" i="46"/>
  <c r="J500" i="46"/>
  <c r="J498" i="46"/>
  <c r="J495" i="46"/>
  <c r="J494" i="46" s="1"/>
  <c r="J491" i="46"/>
  <c r="J489" i="46"/>
  <c r="J487" i="46"/>
  <c r="J484" i="46"/>
  <c r="J482" i="46"/>
  <c r="J479" i="46"/>
  <c r="J477" i="46"/>
  <c r="J474" i="46"/>
  <c r="J473" i="46" s="1"/>
  <c r="J470" i="46"/>
  <c r="J468" i="46"/>
  <c r="J466" i="46"/>
  <c r="J463" i="46"/>
  <c r="J461" i="46"/>
  <c r="J458" i="46"/>
  <c r="J457" i="46" s="1"/>
  <c r="J455" i="46"/>
  <c r="J454" i="46" s="1"/>
  <c r="J451" i="46"/>
  <c r="J449" i="46"/>
  <c r="J445" i="46"/>
  <c r="J444" i="46" s="1"/>
  <c r="J443" i="46" s="1"/>
  <c r="J441" i="46"/>
  <c r="J439" i="46"/>
  <c r="J434" i="46"/>
  <c r="J432" i="46"/>
  <c r="J430" i="46"/>
  <c r="J427" i="46"/>
  <c r="J425" i="46"/>
  <c r="J422" i="46"/>
  <c r="J420" i="46"/>
  <c r="J415" i="46"/>
  <c r="J413" i="46"/>
  <c r="J411" i="46"/>
  <c r="J408" i="46"/>
  <c r="J406" i="46"/>
  <c r="J403" i="46"/>
  <c r="J401" i="46"/>
  <c r="J397" i="46"/>
  <c r="J396" i="46" s="1"/>
  <c r="J395" i="46" s="1"/>
  <c r="J393" i="46"/>
  <c r="J392" i="46" s="1"/>
  <c r="J391" i="46" s="1"/>
  <c r="J389" i="46"/>
  <c r="J388" i="46" s="1"/>
  <c r="J387" i="46" s="1"/>
  <c r="J385" i="46"/>
  <c r="J384" i="46" s="1"/>
  <c r="J383" i="46" s="1"/>
  <c r="J381" i="46"/>
  <c r="J380" i="46" s="1"/>
  <c r="J378" i="46"/>
  <c r="J377" i="46" s="1"/>
  <c r="J374" i="46"/>
  <c r="J373" i="46" s="1"/>
  <c r="J370" i="46"/>
  <c r="J369" i="46" s="1"/>
  <c r="J363" i="46"/>
  <c r="J362" i="46" s="1"/>
  <c r="J360" i="46"/>
  <c r="J359" i="46" s="1"/>
  <c r="J357" i="46"/>
  <c r="J355" i="46"/>
  <c r="J352" i="46"/>
  <c r="J348" i="46"/>
  <c r="J344" i="46"/>
  <c r="J343" i="46" s="1"/>
  <c r="J340" i="46"/>
  <c r="J335" i="46"/>
  <c r="J333" i="46"/>
  <c r="J330" i="46"/>
  <c r="J329" i="46" s="1"/>
  <c r="J327" i="46"/>
  <c r="J325" i="46"/>
  <c r="J322" i="46"/>
  <c r="J317" i="46"/>
  <c r="J313" i="46"/>
  <c r="J312" i="46" s="1"/>
  <c r="J309" i="46"/>
  <c r="J308" i="46" s="1"/>
  <c r="J304" i="46"/>
  <c r="J303" i="46" s="1"/>
  <c r="J296" i="46"/>
  <c r="J294" i="46"/>
  <c r="J284" i="46"/>
  <c r="J278" i="46"/>
  <c r="J274" i="46"/>
  <c r="J270" i="46"/>
  <c r="J268" i="46"/>
  <c r="J264" i="46"/>
  <c r="J256" i="46"/>
  <c r="J254" i="46"/>
  <c r="J251" i="46"/>
  <c r="J249" i="46"/>
  <c r="J245" i="46"/>
  <c r="J243" i="46"/>
  <c r="J241" i="46"/>
  <c r="J238" i="46"/>
  <c r="J236" i="46"/>
  <c r="J232" i="46"/>
  <c r="J231" i="46" s="1"/>
  <c r="J229" i="46"/>
  <c r="J228" i="46" s="1"/>
  <c r="J225" i="46"/>
  <c r="J224" i="46" s="1"/>
  <c r="J223" i="46" s="1"/>
  <c r="J221" i="46"/>
  <c r="J220" i="46" s="1"/>
  <c r="J219" i="46" s="1"/>
  <c r="J217" i="46"/>
  <c r="J209" i="46" s="1"/>
  <c r="J206" i="46"/>
  <c r="J205" i="46" s="1"/>
  <c r="J203" i="46"/>
  <c r="J202" i="46" s="1"/>
  <c r="J199" i="46"/>
  <c r="J198" i="46" s="1"/>
  <c r="J196" i="46"/>
  <c r="J195" i="46" s="1"/>
  <c r="J192" i="46"/>
  <c r="J191" i="46" s="1"/>
  <c r="J189" i="46"/>
  <c r="J188" i="46" s="1"/>
  <c r="J186" i="46"/>
  <c r="J185" i="46" s="1"/>
  <c r="J183" i="46"/>
  <c r="J182" i="46" s="1"/>
  <c r="J178" i="46"/>
  <c r="J177" i="46" s="1"/>
  <c r="J174" i="46"/>
  <c r="J173" i="46" s="1"/>
  <c r="J171" i="46"/>
  <c r="J170" i="46" s="1"/>
  <c r="J165" i="46"/>
  <c r="J164" i="46" s="1"/>
  <c r="J161" i="46"/>
  <c r="J159" i="46"/>
  <c r="J155" i="46"/>
  <c r="J153" i="46"/>
  <c r="J150" i="46"/>
  <c r="J149" i="46" s="1"/>
  <c r="J146" i="46"/>
  <c r="J145" i="46" s="1"/>
  <c r="J142" i="46"/>
  <c r="J141" i="46" s="1"/>
  <c r="J138" i="46"/>
  <c r="J137" i="46" s="1"/>
  <c r="J135" i="46"/>
  <c r="J134" i="46" s="1"/>
  <c r="J131" i="46"/>
  <c r="J130" i="46" s="1"/>
  <c r="J126" i="46"/>
  <c r="J125" i="46" s="1"/>
  <c r="J123" i="46"/>
  <c r="J122" i="46" s="1"/>
  <c r="J119" i="46"/>
  <c r="J117" i="46"/>
  <c r="J113" i="46"/>
  <c r="J110" i="46"/>
  <c r="J106" i="46"/>
  <c r="J105" i="46" s="1"/>
  <c r="J103" i="46"/>
  <c r="J102" i="46" s="1"/>
  <c r="J100" i="46"/>
  <c r="J99" i="46" s="1"/>
  <c r="J97" i="46"/>
  <c r="J94" i="46"/>
  <c r="J90" i="46"/>
  <c r="J89" i="46" s="1"/>
  <c r="J84" i="46"/>
  <c r="J82" i="46"/>
  <c r="J78" i="46"/>
  <c r="J77" i="46" s="1"/>
  <c r="J75" i="46"/>
  <c r="J71" i="46"/>
  <c r="J69" i="46"/>
  <c r="J65" i="46"/>
  <c r="J64" i="46" s="1"/>
  <c r="J62" i="46"/>
  <c r="J61" i="46" s="1"/>
  <c r="J55" i="46"/>
  <c r="J54" i="46" s="1"/>
  <c r="J52" i="46"/>
  <c r="J51" i="46" s="1"/>
  <c r="J47" i="46"/>
  <c r="J46" i="46" s="1"/>
  <c r="J39" i="46"/>
  <c r="J37" i="46"/>
  <c r="J27" i="46"/>
  <c r="J21" i="46"/>
  <c r="J16" i="46"/>
  <c r="J13" i="46"/>
  <c r="J11" i="46"/>
  <c r="J7" i="46"/>
  <c r="I4376" i="46"/>
  <c r="I4375" i="46" s="1"/>
  <c r="I4373" i="46"/>
  <c r="I4372" i="46" s="1"/>
  <c r="I4369" i="46"/>
  <c r="I4368" i="46" s="1"/>
  <c r="I4365" i="46"/>
  <c r="I4363" i="46"/>
  <c r="I4358" i="46"/>
  <c r="I4357" i="46" s="1"/>
  <c r="I4350" i="46"/>
  <c r="I4342" i="46"/>
  <c r="I4337" i="46"/>
  <c r="I4332" i="46"/>
  <c r="I4329" i="46"/>
  <c r="I4327" i="46"/>
  <c r="I4323" i="46"/>
  <c r="I4317" i="46"/>
  <c r="I4315" i="46"/>
  <c r="I4311" i="46"/>
  <c r="I4306" i="46"/>
  <c r="I4305" i="46" s="1"/>
  <c r="I4302" i="46"/>
  <c r="I4301" i="46" s="1"/>
  <c r="I4299" i="46"/>
  <c r="I4297" i="46"/>
  <c r="I4294" i="46"/>
  <c r="I4293" i="46" s="1"/>
  <c r="I4290" i="46"/>
  <c r="I4289" i="46" s="1"/>
  <c r="I4287" i="46"/>
  <c r="I4285" i="46"/>
  <c r="I4281" i="46"/>
  <c r="I4280" i="46" s="1"/>
  <c r="I4278" i="46"/>
  <c r="I4277" i="46" s="1"/>
  <c r="I4275" i="46"/>
  <c r="I4274" i="46" s="1"/>
  <c r="I4272" i="46"/>
  <c r="I4269" i="46"/>
  <c r="I4265" i="46"/>
  <c r="I4264" i="46" s="1"/>
  <c r="I4262" i="46"/>
  <c r="I4261" i="46" s="1"/>
  <c r="I4256" i="46"/>
  <c r="I4255" i="46" s="1"/>
  <c r="I4252" i="46"/>
  <c r="I4249" i="46"/>
  <c r="I4244" i="46"/>
  <c r="I4243" i="46" s="1"/>
  <c r="I4236" i="46"/>
  <c r="I4228" i="46"/>
  <c r="I4223" i="46"/>
  <c r="I4218" i="46"/>
  <c r="I4215" i="46"/>
  <c r="I4213" i="46"/>
  <c r="I4209" i="46"/>
  <c r="I4206" i="46"/>
  <c r="I4205" i="46" s="1"/>
  <c r="I4203" i="46"/>
  <c r="I4201" i="46"/>
  <c r="I4198" i="46"/>
  <c r="I4193" i="46"/>
  <c r="I4192" i="46" s="1"/>
  <c r="I4190" i="46"/>
  <c r="I4185" i="46"/>
  <c r="I4182" i="46"/>
  <c r="I4180" i="46"/>
  <c r="I4177" i="46"/>
  <c r="I4176" i="46" s="1"/>
  <c r="I4174" i="46"/>
  <c r="I4169" i="46"/>
  <c r="I4166" i="46"/>
  <c r="I4164" i="46"/>
  <c r="I4161" i="46"/>
  <c r="I4160" i="46" s="1"/>
  <c r="I4158" i="46"/>
  <c r="I4154" i="46"/>
  <c r="I4150" i="46"/>
  <c r="I4148" i="46"/>
  <c r="I4144" i="46"/>
  <c r="I4143" i="46" s="1"/>
  <c r="I4141" i="46"/>
  <c r="I4137" i="46"/>
  <c r="I4135" i="46"/>
  <c r="I4132" i="46"/>
  <c r="I4130" i="46"/>
  <c r="I4127" i="46"/>
  <c r="I4126" i="46" s="1"/>
  <c r="I4124" i="46"/>
  <c r="I4120" i="46"/>
  <c r="I4118" i="46"/>
  <c r="I4115" i="46"/>
  <c r="I4113" i="46"/>
  <c r="I4110" i="46"/>
  <c r="I4109" i="46" s="1"/>
  <c r="I4107" i="46"/>
  <c r="I4103" i="46"/>
  <c r="I4101" i="46"/>
  <c r="I4098" i="46"/>
  <c r="I4096" i="46"/>
  <c r="I4092" i="46"/>
  <c r="I4088" i="46"/>
  <c r="I4086" i="46"/>
  <c r="I4083" i="46"/>
  <c r="I4080" i="46"/>
  <c r="I4078" i="46"/>
  <c r="I4075" i="46"/>
  <c r="I4071" i="46"/>
  <c r="I4069" i="46"/>
  <c r="I4066" i="46"/>
  <c r="I4063" i="46"/>
  <c r="I4061" i="46"/>
  <c r="I4057" i="46"/>
  <c r="I4056" i="46" s="1"/>
  <c r="I4054" i="46"/>
  <c r="I4053" i="46" s="1"/>
  <c r="I4048" i="46"/>
  <c r="I4047" i="46" s="1"/>
  <c r="I4044" i="46"/>
  <c r="I4043" i="46" s="1"/>
  <c r="I4041" i="46"/>
  <c r="I4037" i="46"/>
  <c r="I4034" i="46"/>
  <c r="I4032" i="46"/>
  <c r="I4029" i="46"/>
  <c r="I4028" i="46" s="1"/>
  <c r="I4024" i="46"/>
  <c r="I4023" i="46" s="1"/>
  <c r="I4015" i="46"/>
  <c r="I4006" i="46"/>
  <c r="I3999" i="46"/>
  <c r="I3994" i="46"/>
  <c r="I3991" i="46"/>
  <c r="I3989" i="46"/>
  <c r="I3986" i="46"/>
  <c r="I3983" i="46"/>
  <c r="I3982" i="46" s="1"/>
  <c r="I3980" i="46"/>
  <c r="I3979" i="46" s="1"/>
  <c r="I3977" i="46"/>
  <c r="I3975" i="46"/>
  <c r="I3972" i="46"/>
  <c r="I3967" i="46"/>
  <c r="I3966" i="46" s="1"/>
  <c r="I3964" i="46"/>
  <c r="I3963" i="46" s="1"/>
  <c r="I3961" i="46"/>
  <c r="I3959" i="46"/>
  <c r="I3956" i="46"/>
  <c r="I3954" i="46"/>
  <c r="I3951" i="46"/>
  <c r="I3950" i="46" s="1"/>
  <c r="I3948" i="46"/>
  <c r="I3947" i="46" s="1"/>
  <c r="I3945" i="46"/>
  <c r="I3943" i="46"/>
  <c r="I3940" i="46"/>
  <c r="I3938" i="46"/>
  <c r="I3934" i="46"/>
  <c r="I3933" i="46" s="1"/>
  <c r="I3930" i="46"/>
  <c r="I3928" i="46"/>
  <c r="I3925" i="46"/>
  <c r="I3923" i="46"/>
  <c r="I3920" i="46"/>
  <c r="I3919" i="46" s="1"/>
  <c r="I3917" i="46"/>
  <c r="I3916" i="46" s="1"/>
  <c r="I3914" i="46"/>
  <c r="I3913" i="46" s="1"/>
  <c r="I3910" i="46"/>
  <c r="I3908" i="46"/>
  <c r="I3905" i="46"/>
  <c r="I3903" i="46"/>
  <c r="I3893" i="46"/>
  <c r="I3892" i="46" s="1"/>
  <c r="I3891" i="46" s="1"/>
  <c r="I3889" i="46"/>
  <c r="I3888" i="46" s="1"/>
  <c r="I3886" i="46"/>
  <c r="I3885" i="46" s="1"/>
  <c r="I3883" i="46"/>
  <c r="I3882" i="46" s="1"/>
  <c r="I3880" i="46"/>
  <c r="I3879" i="46" s="1"/>
  <c r="I3870" i="46"/>
  <c r="I3868" i="46"/>
  <c r="I3864" i="46"/>
  <c r="I3857" i="46"/>
  <c r="I3852" i="46"/>
  <c r="I3849" i="46"/>
  <c r="I3847" i="46"/>
  <c r="I3844" i="46"/>
  <c r="I3837" i="46"/>
  <c r="I3831" i="46"/>
  <c r="I3828" i="46"/>
  <c r="I3825" i="46"/>
  <c r="I3822" i="46"/>
  <c r="I3820" i="46"/>
  <c r="I3817" i="46"/>
  <c r="I3786" i="46"/>
  <c r="I3785" i="46" s="1"/>
  <c r="I3783" i="46"/>
  <c r="I3781" i="46"/>
  <c r="I3775" i="46"/>
  <c r="I3774" i="46" s="1"/>
  <c r="I3772" i="46"/>
  <c r="I3770" i="46"/>
  <c r="I3759" i="46"/>
  <c r="I3757" i="46"/>
  <c r="I3754" i="46"/>
  <c r="I3752" i="46"/>
  <c r="I3742" i="46"/>
  <c r="I3740" i="46"/>
  <c r="I3737" i="46"/>
  <c r="I3735" i="46"/>
  <c r="I3731" i="46"/>
  <c r="I3730" i="46" s="1"/>
  <c r="I3727" i="46"/>
  <c r="I3725" i="46"/>
  <c r="I3722" i="46"/>
  <c r="I3720" i="46"/>
  <c r="I3717" i="46"/>
  <c r="I3716" i="46" s="1"/>
  <c r="I3713" i="46"/>
  <c r="I3711" i="46"/>
  <c r="I3708" i="46"/>
  <c r="I3706" i="46"/>
  <c r="I3692" i="46"/>
  <c r="I3691" i="46" s="1"/>
  <c r="I3689" i="46"/>
  <c r="I3688" i="46" s="1"/>
  <c r="I3686" i="46"/>
  <c r="I3685" i="46" s="1"/>
  <c r="I3683" i="46"/>
  <c r="I3682" i="46" s="1"/>
  <c r="I3678" i="46"/>
  <c r="I3677" i="46" s="1"/>
  <c r="I3669" i="46"/>
  <c r="I3668" i="46" s="1"/>
  <c r="I3660" i="46"/>
  <c r="I3651" i="46"/>
  <c r="I3646" i="46"/>
  <c r="I3641" i="46"/>
  <c r="I3638" i="46"/>
  <c r="I3636" i="46"/>
  <c r="I3628" i="46"/>
  <c r="I3627" i="46" s="1"/>
  <c r="I3625" i="46"/>
  <c r="I3624" i="46" s="1"/>
  <c r="I3622" i="46"/>
  <c r="I3621" i="46" s="1"/>
  <c r="I3619" i="46"/>
  <c r="I3617" i="46"/>
  <c r="I3614" i="46"/>
  <c r="I3613" i="46" s="1"/>
  <c r="I3611" i="46"/>
  <c r="I3610" i="46" s="1"/>
  <c r="I3608" i="46"/>
  <c r="I3607" i="46" s="1"/>
  <c r="I3605" i="46"/>
  <c r="I3603" i="46"/>
  <c r="I3599" i="46"/>
  <c r="I3598" i="46" s="1"/>
  <c r="I3596" i="46"/>
  <c r="I3594" i="46"/>
  <c r="I3591" i="46"/>
  <c r="I3590" i="46" s="1"/>
  <c r="I3588" i="46"/>
  <c r="I3586" i="46"/>
  <c r="I3582" i="46"/>
  <c r="I3580" i="46"/>
  <c r="I3577" i="46"/>
  <c r="I3575" i="46"/>
  <c r="I3573" i="46"/>
  <c r="I3571" i="46"/>
  <c r="I3568" i="46"/>
  <c r="I3566" i="46"/>
  <c r="I3563" i="46"/>
  <c r="I3561" i="46"/>
  <c r="I3558" i="46"/>
  <c r="I3556" i="46"/>
  <c r="I3553" i="46"/>
  <c r="I3551" i="46"/>
  <c r="I3549" i="46"/>
  <c r="I3547" i="46"/>
  <c r="I3544" i="46"/>
  <c r="I3542" i="46"/>
  <c r="I3538" i="46"/>
  <c r="I3536" i="46"/>
  <c r="I3532" i="46"/>
  <c r="I3531" i="46" s="1"/>
  <c r="I3529" i="46"/>
  <c r="I3527" i="46"/>
  <c r="I3525" i="46"/>
  <c r="I3522" i="46"/>
  <c r="I3520" i="46"/>
  <c r="I3517" i="46"/>
  <c r="I3515" i="46"/>
  <c r="I3511" i="46"/>
  <c r="I3510" i="46" s="1"/>
  <c r="I3508" i="46"/>
  <c r="I3506" i="46"/>
  <c r="I3504" i="46"/>
  <c r="I3501" i="46"/>
  <c r="I3499" i="46"/>
  <c r="I3495" i="46"/>
  <c r="I3494" i="46" s="1"/>
  <c r="I3492" i="46"/>
  <c r="I3491" i="46" s="1"/>
  <c r="I3489" i="46"/>
  <c r="I3487" i="46"/>
  <c r="I3485" i="46"/>
  <c r="I3483" i="46"/>
  <c r="I3480" i="46"/>
  <c r="I3478" i="46"/>
  <c r="I3475" i="46"/>
  <c r="I3474" i="46" s="1"/>
  <c r="I3472" i="46"/>
  <c r="I3471" i="46" s="1"/>
  <c r="I3469" i="46"/>
  <c r="I3467" i="46"/>
  <c r="I3465" i="46"/>
  <c r="I3463" i="46"/>
  <c r="I3460" i="46"/>
  <c r="I3458" i="46"/>
  <c r="I3454" i="46"/>
  <c r="I3453" i="46" s="1"/>
  <c r="I3450" i="46"/>
  <c r="I3449" i="46" s="1"/>
  <c r="I3447" i="46"/>
  <c r="I3446" i="46" s="1"/>
  <c r="I3440" i="46"/>
  <c r="I3439" i="46" s="1"/>
  <c r="I3437" i="46"/>
  <c r="I3435" i="46"/>
  <c r="I3432" i="46"/>
  <c r="I3430" i="46"/>
  <c r="I3428" i="46"/>
  <c r="I3426" i="46"/>
  <c r="I3422" i="46"/>
  <c r="I3421" i="46" s="1"/>
  <c r="I3416" i="46"/>
  <c r="I3413" i="46"/>
  <c r="I3411" i="46"/>
  <c r="I3405" i="46"/>
  <c r="I3404" i="46" s="1"/>
  <c r="I3396" i="46"/>
  <c r="I3394" i="46"/>
  <c r="I3384" i="46"/>
  <c r="I3378" i="46"/>
  <c r="I3373" i="46"/>
  <c r="I3370" i="46"/>
  <c r="I3368" i="46"/>
  <c r="I3364" i="46"/>
  <c r="I3361" i="46"/>
  <c r="I3360" i="46" s="1"/>
  <c r="I3356" i="46"/>
  <c r="I3354" i="46"/>
  <c r="I3351" i="46"/>
  <c r="I3350" i="46" s="1"/>
  <c r="I3348" i="46"/>
  <c r="I3343" i="46"/>
  <c r="I3341" i="46"/>
  <c r="I3338" i="46"/>
  <c r="I3336" i="46"/>
  <c r="I3334" i="46"/>
  <c r="I3331" i="46"/>
  <c r="I3329" i="46"/>
  <c r="I3326" i="46"/>
  <c r="I3325" i="46" s="1"/>
  <c r="I3323" i="46"/>
  <c r="I3318" i="46"/>
  <c r="I3316" i="46"/>
  <c r="I3313" i="46"/>
  <c r="I3311" i="46"/>
  <c r="I3309" i="46"/>
  <c r="I3305" i="46"/>
  <c r="I3304" i="46" s="1"/>
  <c r="I3300" i="46"/>
  <c r="I3298" i="46"/>
  <c r="I3295" i="46"/>
  <c r="I3294" i="46" s="1"/>
  <c r="I3290" i="46"/>
  <c r="I3288" i="46"/>
  <c r="I3284" i="46"/>
  <c r="I3283" i="46" s="1"/>
  <c r="I3281" i="46"/>
  <c r="I3280" i="46" s="1"/>
  <c r="I3278" i="46"/>
  <c r="I3277" i="46" s="1"/>
  <c r="I3275" i="46"/>
  <c r="I3274" i="46" s="1"/>
  <c r="I3271" i="46"/>
  <c r="I3266" i="46"/>
  <c r="I3264" i="46"/>
  <c r="I3260" i="46"/>
  <c r="I3257" i="46"/>
  <c r="I3255" i="46"/>
  <c r="I3253" i="46"/>
  <c r="I3250" i="46"/>
  <c r="I3245" i="46"/>
  <c r="I3243" i="46"/>
  <c r="I3239" i="46"/>
  <c r="I3236" i="46"/>
  <c r="I3234" i="46"/>
  <c r="I3232" i="46"/>
  <c r="I3228" i="46"/>
  <c r="I3227" i="46" s="1"/>
  <c r="I3225" i="46"/>
  <c r="I3219" i="46"/>
  <c r="I3217" i="46"/>
  <c r="I3213" i="46"/>
  <c r="I3210" i="46"/>
  <c r="I3208" i="46"/>
  <c r="I3206" i="46"/>
  <c r="I3203" i="46"/>
  <c r="I3202" i="46" s="1"/>
  <c r="I3200" i="46"/>
  <c r="I3194" i="46"/>
  <c r="I3192" i="46"/>
  <c r="I3188" i="46"/>
  <c r="I3185" i="46"/>
  <c r="I3183" i="46"/>
  <c r="I3181" i="46"/>
  <c r="I3171" i="46"/>
  <c r="I3166" i="46"/>
  <c r="I3164" i="46"/>
  <c r="I3160" i="46"/>
  <c r="I3157" i="46"/>
  <c r="I3155" i="46"/>
  <c r="I3153" i="46"/>
  <c r="I3150" i="46"/>
  <c r="I3149" i="46" s="1"/>
  <c r="I3141" i="46"/>
  <c r="I3136" i="46"/>
  <c r="I3134" i="46"/>
  <c r="I3130" i="46"/>
  <c r="I3127" i="46"/>
  <c r="I3125" i="46"/>
  <c r="I3123" i="46"/>
  <c r="I3119" i="46"/>
  <c r="I3117" i="46"/>
  <c r="I3114" i="46"/>
  <c r="I3112" i="46"/>
  <c r="I3108" i="46"/>
  <c r="I3107" i="46" s="1"/>
  <c r="I3105" i="46"/>
  <c r="I3104" i="46" s="1"/>
  <c r="I3102" i="46"/>
  <c r="I3101" i="46" s="1"/>
  <c r="I3098" i="46"/>
  <c r="I3097" i="46" s="1"/>
  <c r="I3095" i="46"/>
  <c r="I3093" i="46"/>
  <c r="I3091" i="46"/>
  <c r="I3089" i="46"/>
  <c r="I3086" i="46"/>
  <c r="I3085" i="46" s="1"/>
  <c r="I3082" i="46"/>
  <c r="I3080" i="46"/>
  <c r="I3073" i="46"/>
  <c r="I3070" i="46"/>
  <c r="I3067" i="46"/>
  <c r="I3066" i="46" s="1"/>
  <c r="I3062" i="46"/>
  <c r="I3059" i="46"/>
  <c r="I3056" i="46"/>
  <c r="I3055" i="46" s="1"/>
  <c r="I3052" i="46"/>
  <c r="I3051" i="46" s="1"/>
  <c r="I3046" i="46"/>
  <c r="I3045" i="46" s="1"/>
  <c r="I3040" i="46"/>
  <c r="I3038" i="46"/>
  <c r="I3029" i="46"/>
  <c r="I3027" i="46"/>
  <c r="I3017" i="46"/>
  <c r="I3010" i="46"/>
  <c r="I3005" i="46"/>
  <c r="I3002" i="46"/>
  <c r="I3000" i="46"/>
  <c r="I2995" i="46"/>
  <c r="I2985" i="46"/>
  <c r="I2981" i="46"/>
  <c r="I2976" i="46"/>
  <c r="I2974" i="46"/>
  <c r="I2971" i="46"/>
  <c r="I2969" i="46"/>
  <c r="I2964" i="46"/>
  <c r="I2960" i="46"/>
  <c r="I2955" i="46"/>
  <c r="I2953" i="46"/>
  <c r="I2950" i="46"/>
  <c r="I2948" i="46"/>
  <c r="I2941" i="46"/>
  <c r="I2935" i="46"/>
  <c r="I2933" i="46"/>
  <c r="I2930" i="46"/>
  <c r="I2928" i="46"/>
  <c r="I2925" i="46"/>
  <c r="I2924" i="46" s="1"/>
  <c r="I2919" i="46"/>
  <c r="I2913" i="46"/>
  <c r="I2911" i="46"/>
  <c r="I2908" i="46"/>
  <c r="I2906" i="46"/>
  <c r="I2902" i="46"/>
  <c r="I2900" i="46"/>
  <c r="I2898" i="46"/>
  <c r="I2895" i="46"/>
  <c r="I2893" i="46"/>
  <c r="I2890" i="46"/>
  <c r="I2888" i="46"/>
  <c r="I2886" i="46"/>
  <c r="I2883" i="46"/>
  <c r="I2881" i="46"/>
  <c r="I2877" i="46"/>
  <c r="I2874" i="46"/>
  <c r="I2871" i="46"/>
  <c r="I2870" i="46" s="1"/>
  <c r="I2868" i="46"/>
  <c r="I2866" i="46"/>
  <c r="I2862" i="46"/>
  <c r="I2861" i="46" s="1"/>
  <c r="I2854" i="46"/>
  <c r="I2852" i="46"/>
  <c r="I2848" i="46"/>
  <c r="I2847" i="46" s="1"/>
  <c r="I2840" i="46"/>
  <c r="I2833" i="46"/>
  <c r="I2832" i="46" s="1"/>
  <c r="I2828" i="46"/>
  <c r="I2825" i="46"/>
  <c r="I2824" i="46" s="1"/>
  <c r="I2823" i="46" s="1"/>
  <c r="I2821" i="46"/>
  <c r="I2820" i="46" s="1"/>
  <c r="I2818" i="46"/>
  <c r="I2817" i="46" s="1"/>
  <c r="I2814" i="46"/>
  <c r="I2812" i="46"/>
  <c r="I2810" i="46"/>
  <c r="I2808" i="46"/>
  <c r="I2804" i="46"/>
  <c r="I2800" i="46"/>
  <c r="I2797" i="46"/>
  <c r="I2796" i="46" s="1"/>
  <c r="I2794" i="46"/>
  <c r="I2793" i="46" s="1"/>
  <c r="I2787" i="46"/>
  <c r="I2786" i="46" s="1"/>
  <c r="I2779" i="46"/>
  <c r="I2777" i="46"/>
  <c r="I2768" i="46"/>
  <c r="I2762" i="46"/>
  <c r="I2757" i="46"/>
  <c r="I2754" i="46"/>
  <c r="I2752" i="46"/>
  <c r="I2747" i="46"/>
  <c r="I2739" i="46"/>
  <c r="I2738" i="46" s="1"/>
  <c r="I2736" i="46"/>
  <c r="I2735" i="46" s="1"/>
  <c r="I2732" i="46"/>
  <c r="I2731" i="46" s="1"/>
  <c r="I2729" i="46"/>
  <c r="I2728" i="46" s="1"/>
  <c r="I2725" i="46"/>
  <c r="I2724" i="46" s="1"/>
  <c r="I2722" i="46"/>
  <c r="I2721" i="46" s="1"/>
  <c r="I2718" i="46"/>
  <c r="I2716" i="46"/>
  <c r="I2713" i="46"/>
  <c r="I2711" i="46"/>
  <c r="I2709" i="46"/>
  <c r="I2703" i="46"/>
  <c r="I2700" i="46"/>
  <c r="I2697" i="46"/>
  <c r="I2695" i="46"/>
  <c r="I2692" i="46"/>
  <c r="I2690" i="46"/>
  <c r="I2687" i="46"/>
  <c r="I2685" i="46"/>
  <c r="I2683" i="46"/>
  <c r="I2677" i="46"/>
  <c r="I2674" i="46"/>
  <c r="I2671" i="46"/>
  <c r="I2669" i="46"/>
  <c r="I2656" i="46"/>
  <c r="I2653" i="46"/>
  <c r="I2650" i="46"/>
  <c r="I2648" i="46"/>
  <c r="I2636" i="46"/>
  <c r="I2633" i="46"/>
  <c r="I2630" i="46"/>
  <c r="I2628" i="46"/>
  <c r="I2624" i="46"/>
  <c r="I2623" i="46" s="1"/>
  <c r="I2620" i="46"/>
  <c r="I2618" i="46"/>
  <c r="I2615" i="46"/>
  <c r="I2613" i="46"/>
  <c r="I2610" i="46"/>
  <c r="I2609" i="46" s="1"/>
  <c r="I2607" i="46"/>
  <c r="I2606" i="46" s="1"/>
  <c r="I2603" i="46"/>
  <c r="I2601" i="46"/>
  <c r="I2598" i="46"/>
  <c r="I2596" i="46"/>
  <c r="I2591" i="46"/>
  <c r="I2590" i="46" s="1"/>
  <c r="I2588" i="46"/>
  <c r="I2585" i="46"/>
  <c r="I2581" i="46"/>
  <c r="I2580" i="46" s="1"/>
  <c r="I2577" i="46"/>
  <c r="I2575" i="46"/>
  <c r="I2573" i="46"/>
  <c r="I2571" i="46"/>
  <c r="I2567" i="46"/>
  <c r="I2566" i="46" s="1"/>
  <c r="I2561" i="46"/>
  <c r="I2559" i="46"/>
  <c r="I2554" i="46"/>
  <c r="I2550" i="46"/>
  <c r="I2548" i="46"/>
  <c r="I2546" i="46"/>
  <c r="I2539" i="46"/>
  <c r="I2532" i="46"/>
  <c r="I2531" i="46" s="1"/>
  <c r="I2526" i="46"/>
  <c r="I2524" i="46"/>
  <c r="I2515" i="46"/>
  <c r="I2513" i="46"/>
  <c r="I2503" i="46"/>
  <c r="I2496" i="46"/>
  <c r="I2491" i="46"/>
  <c r="I2488" i="46"/>
  <c r="I2486" i="46"/>
  <c r="I2481" i="46"/>
  <c r="I2476" i="46"/>
  <c r="I2475" i="46" s="1"/>
  <c r="I2468" i="46" s="1"/>
  <c r="I2466" i="46"/>
  <c r="I2465" i="46" s="1"/>
  <c r="I2463" i="46"/>
  <c r="I2462" i="46" s="1"/>
  <c r="I2458" i="46"/>
  <c r="I2455" i="46"/>
  <c r="I2452" i="46"/>
  <c r="I2449" i="46"/>
  <c r="I2447" i="46"/>
  <c r="I2443" i="46"/>
  <c r="I2440" i="46"/>
  <c r="I2437" i="46"/>
  <c r="I2434" i="46"/>
  <c r="I2432" i="46"/>
  <c r="I2428" i="46"/>
  <c r="I2426" i="46"/>
  <c r="I2422" i="46"/>
  <c r="I2419" i="46"/>
  <c r="I2416" i="46"/>
  <c r="I2413" i="46"/>
  <c r="I2411" i="46"/>
  <c r="I2408" i="46"/>
  <c r="I2406" i="46"/>
  <c r="I2402" i="46"/>
  <c r="I2399" i="46"/>
  <c r="I2396" i="46"/>
  <c r="I2393" i="46"/>
  <c r="I2391" i="46"/>
  <c r="I2387" i="46"/>
  <c r="I2385" i="46"/>
  <c r="I2381" i="46"/>
  <c r="I2378" i="46"/>
  <c r="I2375" i="46"/>
  <c r="I2372" i="46"/>
  <c r="I2370" i="46"/>
  <c r="I2367" i="46"/>
  <c r="I2365" i="46"/>
  <c r="I2361" i="46"/>
  <c r="I2358" i="46"/>
  <c r="I2355" i="46"/>
  <c r="I2352" i="46"/>
  <c r="I2350" i="46"/>
  <c r="I2345" i="46"/>
  <c r="I2339" i="46"/>
  <c r="I2336" i="46"/>
  <c r="I2342" i="46"/>
  <c r="I2334" i="46"/>
  <c r="I2330" i="46"/>
  <c r="I2324" i="46"/>
  <c r="I2321" i="46"/>
  <c r="I2314" i="46"/>
  <c r="I2312" i="46"/>
  <c r="I2309" i="46"/>
  <c r="I2307" i="46"/>
  <c r="I2305" i="46"/>
  <c r="I2302" i="46"/>
  <c r="I2301" i="46" s="1"/>
  <c r="I2299" i="46"/>
  <c r="I2297" i="46"/>
  <c r="I2294" i="46"/>
  <c r="I2292" i="46"/>
  <c r="I2290" i="46"/>
  <c r="I2286" i="46"/>
  <c r="I2284" i="46"/>
  <c r="I2281" i="46"/>
  <c r="I2279" i="46"/>
  <c r="I2277" i="46"/>
  <c r="I2273" i="46"/>
  <c r="I2272" i="46" s="1"/>
  <c r="I2269" i="46"/>
  <c r="I2267" i="46"/>
  <c r="I2264" i="46"/>
  <c r="I2262" i="46"/>
  <c r="I2260" i="46"/>
  <c r="I2256" i="46"/>
  <c r="I2254" i="46"/>
  <c r="I2251" i="46"/>
  <c r="I2249" i="46"/>
  <c r="I2247" i="46"/>
  <c r="I2243" i="46"/>
  <c r="I2242" i="46" s="1"/>
  <c r="I2239" i="46"/>
  <c r="I2237" i="46"/>
  <c r="I2234" i="46"/>
  <c r="I2232" i="46"/>
  <c r="I2230" i="46"/>
  <c r="I2227" i="46"/>
  <c r="I2226" i="46" s="1"/>
  <c r="I2224" i="46"/>
  <c r="I2222" i="46"/>
  <c r="I2219" i="46"/>
  <c r="I2217" i="46"/>
  <c r="I2215" i="46"/>
  <c r="I2212" i="46"/>
  <c r="I2211" i="46" s="1"/>
  <c r="I2208" i="46"/>
  <c r="I2206" i="46"/>
  <c r="I2203" i="46"/>
  <c r="I2201" i="46"/>
  <c r="I2199" i="46"/>
  <c r="I2195" i="46"/>
  <c r="I2194" i="46" s="1"/>
  <c r="I2192" i="46"/>
  <c r="I2191" i="46" s="1"/>
  <c r="I2189" i="46"/>
  <c r="I2187" i="46"/>
  <c r="I2184" i="46"/>
  <c r="I2182" i="46"/>
  <c r="I2180" i="46"/>
  <c r="I2177" i="46"/>
  <c r="I2176" i="46" s="1"/>
  <c r="I2174" i="46"/>
  <c r="I2173" i="46" s="1"/>
  <c r="I2171" i="46"/>
  <c r="I2169" i="46"/>
  <c r="I2167" i="46"/>
  <c r="I2164" i="46"/>
  <c r="I2163" i="46" s="1"/>
  <c r="I2161" i="46"/>
  <c r="I2160" i="46" s="1"/>
  <c r="I2158" i="46"/>
  <c r="I2156" i="46"/>
  <c r="I2153" i="46"/>
  <c r="I2151" i="46"/>
  <c r="I2149" i="46"/>
  <c r="I2145" i="46"/>
  <c r="I2144" i="46" s="1"/>
  <c r="I2141" i="46"/>
  <c r="I2139" i="46"/>
  <c r="I2136" i="46"/>
  <c r="I2134" i="46"/>
  <c r="I2132" i="46"/>
  <c r="I2129" i="46"/>
  <c r="I2128" i="46" s="1"/>
  <c r="I2125" i="46"/>
  <c r="I2123" i="46"/>
  <c r="I2120" i="46"/>
  <c r="I2118" i="46"/>
  <c r="I2116" i="46"/>
  <c r="I2112" i="46"/>
  <c r="I2111" i="46" s="1"/>
  <c r="I2107" i="46"/>
  <c r="I2106" i="46" s="1"/>
  <c r="I2104" i="46"/>
  <c r="I2102" i="46"/>
  <c r="I2100" i="46"/>
  <c r="I2097" i="46"/>
  <c r="I2096" i="46" s="1"/>
  <c r="I2094" i="46"/>
  <c r="I2093" i="46" s="1"/>
  <c r="I2090" i="46"/>
  <c r="I2088" i="46"/>
  <c r="I2085" i="46"/>
  <c r="I2083" i="46"/>
  <c r="I2081" i="46"/>
  <c r="I2078" i="46"/>
  <c r="I2077" i="46" s="1"/>
  <c r="I2074" i="46"/>
  <c r="I2073" i="46" s="1"/>
  <c r="I2071" i="46"/>
  <c r="I2069" i="46"/>
  <c r="I2067" i="46"/>
  <c r="I2062" i="46"/>
  <c r="I2061" i="46" s="1"/>
  <c r="I2059" i="46"/>
  <c r="I2057" i="46"/>
  <c r="I2054" i="46"/>
  <c r="I2052" i="46"/>
  <c r="I2050" i="46"/>
  <c r="I2046" i="46"/>
  <c r="I2045" i="46" s="1"/>
  <c r="I2043" i="46"/>
  <c r="I2041" i="46"/>
  <c r="I2038" i="46"/>
  <c r="I2036" i="46"/>
  <c r="I2034" i="46"/>
  <c r="I2030" i="46"/>
  <c r="I2029" i="46" s="1"/>
  <c r="I2027" i="46"/>
  <c r="I2026" i="46" s="1"/>
  <c r="I2024" i="46"/>
  <c r="I2023" i="46" s="1"/>
  <c r="I2020" i="46"/>
  <c r="I2019" i="46" s="1"/>
  <c r="I2017" i="46"/>
  <c r="I2016" i="46" s="1"/>
  <c r="I2013" i="46"/>
  <c r="I2012" i="46" s="1"/>
  <c r="I2010" i="46"/>
  <c r="I2008" i="46"/>
  <c r="I2006" i="46"/>
  <c r="I2002" i="46"/>
  <c r="I1996" i="46"/>
  <c r="I1988" i="46"/>
  <c r="I1987" i="46" s="1"/>
  <c r="I1985" i="46"/>
  <c r="I1984" i="46" s="1"/>
  <c r="I1982" i="46"/>
  <c r="I1981" i="46" s="1"/>
  <c r="I1975" i="46"/>
  <c r="I1974" i="46" s="1"/>
  <c r="I1966" i="46"/>
  <c r="I1964" i="46"/>
  <c r="I1955" i="46"/>
  <c r="I1949" i="46"/>
  <c r="I1944" i="46"/>
  <c r="I1941" i="46"/>
  <c r="I1939" i="46"/>
  <c r="I1936" i="46"/>
  <c r="I1932" i="46"/>
  <c r="I1930" i="46"/>
  <c r="I1924" i="46"/>
  <c r="I1923" i="46" s="1"/>
  <c r="I1921" i="46"/>
  <c r="I1920" i="46" s="1"/>
  <c r="I1918" i="46"/>
  <c r="I1916" i="46"/>
  <c r="I1913" i="46"/>
  <c r="I1908" i="46"/>
  <c r="I1906" i="46"/>
  <c r="I1902" i="46"/>
  <c r="I1900" i="46"/>
  <c r="I1895" i="46"/>
  <c r="I1894" i="46" s="1"/>
  <c r="I1892" i="46"/>
  <c r="I1891" i="46" s="1"/>
  <c r="I1886" i="46"/>
  <c r="I1885" i="46" s="1"/>
  <c r="I1877" i="46"/>
  <c r="I1875" i="46"/>
  <c r="I1865" i="46"/>
  <c r="I1859" i="46"/>
  <c r="I1855" i="46"/>
  <c r="I1852" i="46"/>
  <c r="I1850" i="46"/>
  <c r="I1846" i="46"/>
  <c r="I1840" i="46"/>
  <c r="I1839" i="46" s="1"/>
  <c r="I1837" i="46"/>
  <c r="I1836" i="46" s="1"/>
  <c r="I1833" i="46"/>
  <c r="I1830" i="46"/>
  <c r="I1825" i="46"/>
  <c r="I1824" i="46" s="1"/>
  <c r="I1823" i="46" s="1"/>
  <c r="I1821" i="46"/>
  <c r="I1814" i="46"/>
  <c r="I1810" i="46"/>
  <c r="I1808" i="46"/>
  <c r="I1805" i="46"/>
  <c r="I1804" i="46" s="1"/>
  <c r="I1802" i="46"/>
  <c r="I1801" i="46" s="1"/>
  <c r="I1796" i="46"/>
  <c r="I1795" i="46" s="1"/>
  <c r="I1787" i="46"/>
  <c r="I1777" i="46"/>
  <c r="I1770" i="46"/>
  <c r="I1766" i="46"/>
  <c r="I1763" i="46"/>
  <c r="I1760" i="46"/>
  <c r="I1758" i="46"/>
  <c r="I1756" i="46"/>
  <c r="I1752" i="46"/>
  <c r="I1750" i="46"/>
  <c r="I1747" i="46"/>
  <c r="I1742" i="46"/>
  <c r="I1741" i="46" s="1"/>
  <c r="I1739" i="46"/>
  <c r="I1738" i="46" s="1"/>
  <c r="I1736" i="46"/>
  <c r="I1732" i="46"/>
  <c r="I1728" i="46"/>
  <c r="I1727" i="46" s="1"/>
  <c r="I1725" i="46"/>
  <c r="I1724" i="46" s="1"/>
  <c r="I1720" i="46"/>
  <c r="I1719" i="46" s="1"/>
  <c r="I1712" i="46"/>
  <c r="I1710" i="46"/>
  <c r="I1700" i="46"/>
  <c r="I1694" i="46"/>
  <c r="I1690" i="46"/>
  <c r="I1687" i="46"/>
  <c r="I1685" i="46"/>
  <c r="I1681" i="46"/>
  <c r="I1678" i="46"/>
  <c r="I1677" i="46" s="1"/>
  <c r="I1675" i="46"/>
  <c r="I1671" i="46"/>
  <c r="I1669" i="46"/>
  <c r="I1667" i="46"/>
  <c r="I1664" i="46"/>
  <c r="I1662" i="46"/>
  <c r="I1657" i="46"/>
  <c r="I1653" i="46"/>
  <c r="I1649" i="46"/>
  <c r="I1648" i="46" s="1"/>
  <c r="I1646" i="46"/>
  <c r="I1645" i="46" s="1"/>
  <c r="I1643" i="46"/>
  <c r="I1638" i="46"/>
  <c r="I1635" i="46"/>
  <c r="I1634" i="46" s="1"/>
  <c r="I1632" i="46"/>
  <c r="I1631" i="46" s="1"/>
  <c r="I1628" i="46"/>
  <c r="I1627" i="46" s="1"/>
  <c r="I1621" i="46"/>
  <c r="I1612" i="46"/>
  <c r="I1606" i="46"/>
  <c r="I1602" i="46"/>
  <c r="I1599" i="46"/>
  <c r="I1597" i="46"/>
  <c r="I1595" i="46"/>
  <c r="I1590" i="46"/>
  <c r="I1589" i="46" s="1"/>
  <c r="I1585" i="46"/>
  <c r="I1583" i="46"/>
  <c r="I1579" i="46"/>
  <c r="I1577" i="46"/>
  <c r="I1573" i="46"/>
  <c r="I1570" i="46"/>
  <c r="I1567" i="46"/>
  <c r="I1566" i="46" s="1"/>
  <c r="I1562" i="46"/>
  <c r="I1561" i="46" s="1"/>
  <c r="I1557" i="46"/>
  <c r="I1556" i="46" s="1"/>
  <c r="I1554" i="46"/>
  <c r="I1552" i="46"/>
  <c r="I1549" i="46"/>
  <c r="I1548" i="46" s="1"/>
  <c r="I1546" i="46"/>
  <c r="I1545" i="46" s="1"/>
  <c r="I1540" i="46"/>
  <c r="I1539" i="46" s="1"/>
  <c r="I1536" i="46"/>
  <c r="I1535" i="46" s="1"/>
  <c r="I1533" i="46"/>
  <c r="I1532" i="46" s="1"/>
  <c r="I1529" i="46"/>
  <c r="I1528" i="46" s="1"/>
  <c r="I1520" i="46"/>
  <c r="I1518" i="46"/>
  <c r="I1509" i="46"/>
  <c r="I1503" i="46"/>
  <c r="I1498" i="46"/>
  <c r="I1495" i="46"/>
  <c r="I1493" i="46"/>
  <c r="I1490" i="46"/>
  <c r="I1484" i="46"/>
  <c r="I1483" i="46" s="1"/>
  <c r="I1480" i="46"/>
  <c r="I1479" i="46" s="1"/>
  <c r="I1475" i="46"/>
  <c r="I1471" i="46"/>
  <c r="I1467" i="46"/>
  <c r="I1465" i="46"/>
  <c r="I1461" i="46"/>
  <c r="I1459" i="46"/>
  <c r="I1455" i="46"/>
  <c r="I1454" i="46" s="1"/>
  <c r="I1446" i="46"/>
  <c r="I1444" i="46"/>
  <c r="I1436" i="46"/>
  <c r="I1431" i="46"/>
  <c r="I1426" i="46"/>
  <c r="I1423" i="46"/>
  <c r="I1421" i="46"/>
  <c r="I1419" i="46"/>
  <c r="I1414" i="46"/>
  <c r="I1413" i="46" s="1"/>
  <c r="I1411" i="46"/>
  <c r="I1409" i="46"/>
  <c r="I1401" i="46"/>
  <c r="I1399" i="46"/>
  <c r="I1395" i="46"/>
  <c r="I1392" i="46"/>
  <c r="I1390" i="46"/>
  <c r="I1387" i="46"/>
  <c r="I1384" i="46"/>
  <c r="I1383" i="46" s="1"/>
  <c r="I1381" i="46"/>
  <c r="I1379" i="46"/>
  <c r="I1371" i="46"/>
  <c r="I1369" i="46"/>
  <c r="I1365" i="46"/>
  <c r="I1362" i="46"/>
  <c r="I1360" i="46"/>
  <c r="I1357" i="46"/>
  <c r="I1353" i="46"/>
  <c r="I1352" i="46" s="1"/>
  <c r="I1349" i="46"/>
  <c r="I1348" i="46" s="1"/>
  <c r="I1346" i="46"/>
  <c r="I1345" i="46" s="1"/>
  <c r="I1343" i="46"/>
  <c r="I1342" i="46" s="1"/>
  <c r="I1340" i="46"/>
  <c r="I1339" i="46" s="1"/>
  <c r="I1336" i="46"/>
  <c r="I1331" i="46"/>
  <c r="I1327" i="46"/>
  <c r="I1326" i="46" s="1"/>
  <c r="I1324" i="46"/>
  <c r="I1323" i="46" s="1"/>
  <c r="I1320" i="46"/>
  <c r="I1319" i="46" s="1"/>
  <c r="I1317" i="46"/>
  <c r="I1308" i="46"/>
  <c r="I1305" i="46"/>
  <c r="I1301" i="46"/>
  <c r="I1298" i="46"/>
  <c r="I1296" i="46"/>
  <c r="I1293" i="46"/>
  <c r="I1290" i="46"/>
  <c r="I1288" i="46"/>
  <c r="I1286" i="46"/>
  <c r="I1284" i="46"/>
  <c r="I1281" i="46"/>
  <c r="I1280" i="46" s="1"/>
  <c r="I1277" i="46"/>
  <c r="I1275" i="46"/>
  <c r="I1273" i="46"/>
  <c r="I1267" i="46"/>
  <c r="I1266" i="46" s="1"/>
  <c r="I1263" i="46"/>
  <c r="I1262" i="46" s="1"/>
  <c r="I1260" i="46"/>
  <c r="I1256" i="46"/>
  <c r="I1254" i="46"/>
  <c r="I1251" i="46"/>
  <c r="I1249" i="46"/>
  <c r="I1246" i="46"/>
  <c r="I1243" i="46"/>
  <c r="I1237" i="46"/>
  <c r="I1235" i="46"/>
  <c r="I1230" i="46"/>
  <c r="I1229" i="46" s="1"/>
  <c r="I1226" i="46"/>
  <c r="I1224" i="46"/>
  <c r="I1222" i="46"/>
  <c r="I1219" i="46"/>
  <c r="I1218" i="46" s="1"/>
  <c r="I1213" i="46"/>
  <c r="I1212" i="46" s="1"/>
  <c r="I1209" i="46"/>
  <c r="I1208" i="46" s="1"/>
  <c r="I1205" i="46"/>
  <c r="I1193" i="46"/>
  <c r="I1190" i="46"/>
  <c r="I1185" i="46"/>
  <c r="I1181" i="46"/>
  <c r="I1179" i="46"/>
  <c r="I1175" i="46"/>
  <c r="I1172" i="46"/>
  <c r="I1163" i="46"/>
  <c r="I1160" i="46"/>
  <c r="I1157" i="46"/>
  <c r="I1151" i="46"/>
  <c r="I1150" i="46" s="1"/>
  <c r="I1149" i="46" s="1"/>
  <c r="I1147" i="46"/>
  <c r="I1144" i="46"/>
  <c r="I1140" i="46"/>
  <c r="I1139" i="46" s="1"/>
  <c r="I1137" i="46"/>
  <c r="I1135" i="46"/>
  <c r="I1131" i="46"/>
  <c r="I1130" i="46" s="1"/>
  <c r="I1128" i="46"/>
  <c r="I1127" i="46" s="1"/>
  <c r="I1124" i="46"/>
  <c r="I1123" i="46" s="1"/>
  <c r="I1122" i="46" s="1"/>
  <c r="I1120" i="46"/>
  <c r="I1118" i="46"/>
  <c r="I1114" i="46"/>
  <c r="I1113" i="46" s="1"/>
  <c r="I1111" i="46"/>
  <c r="I1110" i="46" s="1"/>
  <c r="I1107" i="46"/>
  <c r="I1105" i="46"/>
  <c r="I1100" i="46"/>
  <c r="I1097" i="46"/>
  <c r="I1092" i="46"/>
  <c r="I1091" i="46" s="1"/>
  <c r="I1090" i="46" s="1"/>
  <c r="I1088" i="46"/>
  <c r="I1086" i="46"/>
  <c r="I1082" i="46"/>
  <c r="I1081" i="46" s="1"/>
  <c r="I1080" i="46" s="1"/>
  <c r="I1078" i="46"/>
  <c r="I1077" i="46" s="1"/>
  <c r="I1074" i="46"/>
  <c r="I1073" i="46" s="1"/>
  <c r="I1071" i="46"/>
  <c r="I1070" i="46" s="1"/>
  <c r="I1067" i="46"/>
  <c r="I1063" i="46"/>
  <c r="I1060" i="46"/>
  <c r="I1056" i="46"/>
  <c r="I1055" i="46" s="1"/>
  <c r="I1054" i="46" s="1"/>
  <c r="I1050" i="46"/>
  <c r="I1049" i="46" s="1"/>
  <c r="I1046" i="46"/>
  <c r="I1045" i="46" s="1"/>
  <c r="I1042" i="46"/>
  <c r="I1041" i="46" s="1"/>
  <c r="I1038" i="46"/>
  <c r="I1037" i="46" s="1"/>
  <c r="I1036" i="46" s="1"/>
  <c r="I1034" i="46"/>
  <c r="I1033" i="46" s="1"/>
  <c r="I1032" i="46" s="1"/>
  <c r="I1029" i="46"/>
  <c r="I1028" i="46" s="1"/>
  <c r="I1027" i="46" s="1"/>
  <c r="I1021" i="46"/>
  <c r="I1020" i="46" s="1"/>
  <c r="I1016" i="46"/>
  <c r="I1014" i="46"/>
  <c r="I995" i="46"/>
  <c r="I993" i="46"/>
  <c r="I990" i="46"/>
  <c r="I988" i="46"/>
  <c r="I985" i="46"/>
  <c r="I983" i="46"/>
  <c r="I980" i="46"/>
  <c r="I978" i="46"/>
  <c r="I967" i="46"/>
  <c r="I965" i="46"/>
  <c r="I962" i="46"/>
  <c r="I960" i="46"/>
  <c r="I957" i="46"/>
  <c r="I955" i="46"/>
  <c r="I952" i="46"/>
  <c r="I950" i="46"/>
  <c r="I947" i="46"/>
  <c r="I945" i="46"/>
  <c r="I942" i="46"/>
  <c r="I940" i="46"/>
  <c r="I935" i="46"/>
  <c r="I933" i="46"/>
  <c r="I930" i="46"/>
  <c r="I928" i="46"/>
  <c r="I924" i="46"/>
  <c r="I922" i="46"/>
  <c r="I919" i="46"/>
  <c r="I917" i="46"/>
  <c r="I913" i="46"/>
  <c r="I911" i="46"/>
  <c r="I908" i="46"/>
  <c r="I906" i="46"/>
  <c r="I896" i="46"/>
  <c r="I894" i="46"/>
  <c r="I891" i="46"/>
  <c r="I890" i="46" s="1"/>
  <c r="I887" i="46"/>
  <c r="I886" i="46" s="1"/>
  <c r="I883" i="46"/>
  <c r="I882" i="46" s="1"/>
  <c r="I879" i="46"/>
  <c r="I878" i="46" s="1"/>
  <c r="I876" i="46"/>
  <c r="I875" i="46" s="1"/>
  <c r="I873" i="46"/>
  <c r="I871" i="46"/>
  <c r="I868" i="46"/>
  <c r="I866" i="46"/>
  <c r="I862" i="46"/>
  <c r="I861" i="46" s="1"/>
  <c r="I859" i="46"/>
  <c r="I858" i="46" s="1"/>
  <c r="I856" i="46"/>
  <c r="I854" i="46"/>
  <c r="I851" i="46"/>
  <c r="I849" i="46"/>
  <c r="I846" i="46"/>
  <c r="I844" i="46"/>
  <c r="I841" i="46"/>
  <c r="I839" i="46"/>
  <c r="I835" i="46"/>
  <c r="I834" i="46" s="1"/>
  <c r="I833" i="46" s="1"/>
  <c r="I831" i="46"/>
  <c r="I830" i="46" s="1"/>
  <c r="I829" i="46" s="1"/>
  <c r="I827" i="46"/>
  <c r="I826" i="46" s="1"/>
  <c r="I825" i="46" s="1"/>
  <c r="I823" i="46"/>
  <c r="I822" i="46" s="1"/>
  <c r="I820" i="46"/>
  <c r="I819" i="46" s="1"/>
  <c r="I817" i="46"/>
  <c r="I816" i="46" s="1"/>
  <c r="I813" i="46"/>
  <c r="I812" i="46" s="1"/>
  <c r="I811" i="46" s="1"/>
  <c r="I809" i="46"/>
  <c r="I808" i="46" s="1"/>
  <c r="I807" i="46" s="1"/>
  <c r="I805" i="46"/>
  <c r="I804" i="46" s="1"/>
  <c r="I803" i="46" s="1"/>
  <c r="I801" i="46"/>
  <c r="I800" i="46" s="1"/>
  <c r="I799" i="46" s="1"/>
  <c r="I795" i="46"/>
  <c r="I794" i="46" s="1"/>
  <c r="I793" i="46" s="1"/>
  <c r="I791" i="46"/>
  <c r="I790" i="46" s="1"/>
  <c r="I788" i="46"/>
  <c r="I784" i="46"/>
  <c r="I782" i="46"/>
  <c r="I779" i="46"/>
  <c r="I777" i="46"/>
  <c r="I774" i="46"/>
  <c r="I773" i="46" s="1"/>
  <c r="I771" i="46"/>
  <c r="I767" i="46"/>
  <c r="I765" i="46"/>
  <c r="I762" i="46"/>
  <c r="I760" i="46"/>
  <c r="I757" i="46"/>
  <c r="I756" i="46" s="1"/>
  <c r="I754" i="46"/>
  <c r="I750" i="46"/>
  <c r="I748" i="46"/>
  <c r="I745" i="46"/>
  <c r="I743" i="46"/>
  <c r="I739" i="46"/>
  <c r="I738" i="46" s="1"/>
  <c r="I735" i="46"/>
  <c r="I733" i="46"/>
  <c r="I730" i="46"/>
  <c r="I728" i="46"/>
  <c r="I725" i="46"/>
  <c r="I724" i="46" s="1"/>
  <c r="I721" i="46"/>
  <c r="I719" i="46"/>
  <c r="I716" i="46"/>
  <c r="I714" i="46"/>
  <c r="I711" i="46"/>
  <c r="I710" i="46" s="1"/>
  <c r="I707" i="46"/>
  <c r="I705" i="46"/>
  <c r="I702" i="46"/>
  <c r="I700" i="46"/>
  <c r="I695" i="46"/>
  <c r="I689" i="46"/>
  <c r="I687" i="46"/>
  <c r="I685" i="46"/>
  <c r="I682" i="46"/>
  <c r="I680" i="46"/>
  <c r="I676" i="46"/>
  <c r="I671" i="46"/>
  <c r="I669" i="46"/>
  <c r="I667" i="46"/>
  <c r="I664" i="46"/>
  <c r="I662" i="46"/>
  <c r="I658" i="46"/>
  <c r="I652" i="46"/>
  <c r="I650" i="46"/>
  <c r="I648" i="46"/>
  <c r="I645" i="46"/>
  <c r="I643" i="46"/>
  <c r="I639" i="46"/>
  <c r="I638" i="46" s="1"/>
  <c r="I636" i="46"/>
  <c r="I635" i="46" s="1"/>
  <c r="I632" i="46"/>
  <c r="I630" i="46"/>
  <c r="I626" i="46"/>
  <c r="I625" i="46" s="1"/>
  <c r="I620" i="46"/>
  <c r="I619" i="46" s="1"/>
  <c r="I616" i="46"/>
  <c r="I615" i="46" s="1"/>
  <c r="I614" i="46" s="1"/>
  <c r="I612" i="46"/>
  <c r="I611" i="46" s="1"/>
  <c r="I609" i="46"/>
  <c r="I608" i="46" s="1"/>
  <c r="I605" i="46"/>
  <c r="I603" i="46"/>
  <c r="I599" i="46"/>
  <c r="I598" i="46" s="1"/>
  <c r="I597" i="46" s="1"/>
  <c r="I595" i="46"/>
  <c r="I594" i="46" s="1"/>
  <c r="I593" i="46" s="1"/>
  <c r="I591" i="46"/>
  <c r="I590" i="46" s="1"/>
  <c r="I589" i="46" s="1"/>
  <c r="I586" i="46"/>
  <c r="I584" i="46"/>
  <c r="I580" i="46"/>
  <c r="I579" i="46" s="1"/>
  <c r="I574" i="46"/>
  <c r="I572" i="46"/>
  <c r="I570" i="46"/>
  <c r="I567" i="46"/>
  <c r="I565" i="46"/>
  <c r="I562" i="46"/>
  <c r="I561" i="46" s="1"/>
  <c r="I559" i="46"/>
  <c r="I557" i="46"/>
  <c r="I553" i="46"/>
  <c r="I552" i="46" s="1"/>
  <c r="I547" i="46"/>
  <c r="I545" i="46"/>
  <c r="I543" i="46"/>
  <c r="I540" i="46"/>
  <c r="I538" i="46"/>
  <c r="I532" i="46"/>
  <c r="I530" i="46"/>
  <c r="I528" i="46"/>
  <c r="I525" i="46"/>
  <c r="I523" i="46"/>
  <c r="I518" i="46"/>
  <c r="I516" i="46"/>
  <c r="I514" i="46"/>
  <c r="I511" i="46"/>
  <c r="I509" i="46"/>
  <c r="I506" i="46"/>
  <c r="I504" i="46"/>
  <c r="I500" i="46"/>
  <c r="I498" i="46"/>
  <c r="I495" i="46"/>
  <c r="I494" i="46" s="1"/>
  <c r="I491" i="46"/>
  <c r="I489" i="46"/>
  <c r="I487" i="46"/>
  <c r="I484" i="46"/>
  <c r="I482" i="46"/>
  <c r="I479" i="46"/>
  <c r="I477" i="46"/>
  <c r="I474" i="46"/>
  <c r="I473" i="46" s="1"/>
  <c r="I470" i="46"/>
  <c r="I468" i="46"/>
  <c r="I466" i="46"/>
  <c r="I463" i="46"/>
  <c r="I461" i="46"/>
  <c r="I458" i="46"/>
  <c r="I457" i="46" s="1"/>
  <c r="I455" i="46"/>
  <c r="I454" i="46" s="1"/>
  <c r="I451" i="46"/>
  <c r="I449" i="46"/>
  <c r="I445" i="46"/>
  <c r="I444" i="46" s="1"/>
  <c r="I443" i="46" s="1"/>
  <c r="I441" i="46"/>
  <c r="I439" i="46"/>
  <c r="I434" i="46"/>
  <c r="I432" i="46"/>
  <c r="I430" i="46"/>
  <c r="I427" i="46"/>
  <c r="I425" i="46"/>
  <c r="I422" i="46"/>
  <c r="I420" i="46"/>
  <c r="I415" i="46"/>
  <c r="I413" i="46"/>
  <c r="I411" i="46"/>
  <c r="I408" i="46"/>
  <c r="I406" i="46"/>
  <c r="I403" i="46"/>
  <c r="I401" i="46"/>
  <c r="I397" i="46"/>
  <c r="I396" i="46" s="1"/>
  <c r="I395" i="46" s="1"/>
  <c r="I393" i="46"/>
  <c r="I392" i="46" s="1"/>
  <c r="I391" i="46" s="1"/>
  <c r="I389" i="46"/>
  <c r="I388" i="46" s="1"/>
  <c r="I387" i="46" s="1"/>
  <c r="I385" i="46"/>
  <c r="I384" i="46" s="1"/>
  <c r="I383" i="46" s="1"/>
  <c r="I381" i="46"/>
  <c r="I380" i="46" s="1"/>
  <c r="I378" i="46"/>
  <c r="I377" i="46" s="1"/>
  <c r="I374" i="46"/>
  <c r="I373" i="46" s="1"/>
  <c r="I370" i="46"/>
  <c r="I369" i="46" s="1"/>
  <c r="I363" i="46"/>
  <c r="I362" i="46" s="1"/>
  <c r="I360" i="46"/>
  <c r="I359" i="46" s="1"/>
  <c r="I357" i="46"/>
  <c r="I355" i="46"/>
  <c r="I352" i="46"/>
  <c r="I348" i="46"/>
  <c r="I344" i="46"/>
  <c r="I343" i="46" s="1"/>
  <c r="I340" i="46"/>
  <c r="I335" i="46"/>
  <c r="I333" i="46"/>
  <c r="I330" i="46"/>
  <c r="I329" i="46" s="1"/>
  <c r="I327" i="46"/>
  <c r="I325" i="46"/>
  <c r="I322" i="46"/>
  <c r="I317" i="46"/>
  <c r="I313" i="46"/>
  <c r="I312" i="46" s="1"/>
  <c r="I309" i="46"/>
  <c r="I308" i="46" s="1"/>
  <c r="I304" i="46"/>
  <c r="I303" i="46" s="1"/>
  <c r="I296" i="46"/>
  <c r="I294" i="46"/>
  <c r="I284" i="46"/>
  <c r="I278" i="46"/>
  <c r="I274" i="46"/>
  <c r="I270" i="46"/>
  <c r="I268" i="46"/>
  <c r="I264" i="46"/>
  <c r="I256" i="46"/>
  <c r="I254" i="46"/>
  <c r="I251" i="46"/>
  <c r="I249" i="46"/>
  <c r="I245" i="46"/>
  <c r="I243" i="46"/>
  <c r="I241" i="46"/>
  <c r="I238" i="46"/>
  <c r="I236" i="46"/>
  <c r="I232" i="46"/>
  <c r="I231" i="46" s="1"/>
  <c r="I229" i="46"/>
  <c r="I228" i="46" s="1"/>
  <c r="I225" i="46"/>
  <c r="I224" i="46" s="1"/>
  <c r="I223" i="46" s="1"/>
  <c r="I221" i="46"/>
  <c r="I220" i="46" s="1"/>
  <c r="I219" i="46" s="1"/>
  <c r="I217" i="46"/>
  <c r="I209" i="46" s="1"/>
  <c r="I206" i="46"/>
  <c r="I205" i="46" s="1"/>
  <c r="I203" i="46"/>
  <c r="I202" i="46" s="1"/>
  <c r="I199" i="46"/>
  <c r="I198" i="46" s="1"/>
  <c r="I196" i="46"/>
  <c r="I195" i="46" s="1"/>
  <c r="I192" i="46"/>
  <c r="I191" i="46" s="1"/>
  <c r="I189" i="46"/>
  <c r="I188" i="46" s="1"/>
  <c r="I186" i="46"/>
  <c r="I185" i="46" s="1"/>
  <c r="I183" i="46"/>
  <c r="I182" i="46" s="1"/>
  <c r="I178" i="46"/>
  <c r="I177" i="46" s="1"/>
  <c r="I174" i="46"/>
  <c r="I173" i="46" s="1"/>
  <c r="I171" i="46"/>
  <c r="I170" i="46" s="1"/>
  <c r="I165" i="46"/>
  <c r="I164" i="46" s="1"/>
  <c r="I161" i="46"/>
  <c r="I159" i="46"/>
  <c r="I155" i="46"/>
  <c r="I153" i="46"/>
  <c r="I150" i="46"/>
  <c r="I149" i="46" s="1"/>
  <c r="I146" i="46"/>
  <c r="I145" i="46" s="1"/>
  <c r="I142" i="46"/>
  <c r="I141" i="46" s="1"/>
  <c r="I138" i="46"/>
  <c r="I137" i="46" s="1"/>
  <c r="I135" i="46"/>
  <c r="I134" i="46" s="1"/>
  <c r="I131" i="46"/>
  <c r="I130" i="46" s="1"/>
  <c r="I126" i="46"/>
  <c r="I125" i="46" s="1"/>
  <c r="I123" i="46"/>
  <c r="I122" i="46" s="1"/>
  <c r="I119" i="46"/>
  <c r="I117" i="46"/>
  <c r="I113" i="46"/>
  <c r="I110" i="46"/>
  <c r="I106" i="46"/>
  <c r="I105" i="46" s="1"/>
  <c r="I103" i="46"/>
  <c r="I102" i="46" s="1"/>
  <c r="I100" i="46"/>
  <c r="I99" i="46" s="1"/>
  <c r="I97" i="46"/>
  <c r="I94" i="46"/>
  <c r="I90" i="46"/>
  <c r="I89" i="46" s="1"/>
  <c r="I84" i="46"/>
  <c r="I82" i="46"/>
  <c r="I78" i="46"/>
  <c r="I77" i="46" s="1"/>
  <c r="I75" i="46"/>
  <c r="I71" i="46"/>
  <c r="I69" i="46"/>
  <c r="I65" i="46"/>
  <c r="I64" i="46" s="1"/>
  <c r="I62" i="46"/>
  <c r="I61" i="46" s="1"/>
  <c r="I55" i="46"/>
  <c r="I54" i="46" s="1"/>
  <c r="I52" i="46"/>
  <c r="I51" i="46" s="1"/>
  <c r="I47" i="46"/>
  <c r="I46" i="46" s="1"/>
  <c r="I39" i="46"/>
  <c r="I37" i="46"/>
  <c r="I27" i="46"/>
  <c r="I21" i="46"/>
  <c r="I16" i="46"/>
  <c r="I13" i="46"/>
  <c r="I11" i="46"/>
  <c r="I7" i="46"/>
  <c r="J2952" i="46" l="1"/>
  <c r="J2973" i="46"/>
  <c r="I2952" i="46"/>
  <c r="I2973" i="46"/>
  <c r="J4254" i="46"/>
  <c r="I3434" i="46"/>
  <c r="I1829" i="46"/>
  <c r="I1828" i="46" s="1"/>
  <c r="J569" i="46"/>
  <c r="I569" i="46"/>
  <c r="I4310" i="46"/>
  <c r="I1929" i="46"/>
  <c r="J4153" i="46"/>
  <c r="J4046" i="46"/>
  <c r="J4310" i="46"/>
  <c r="I4254" i="46"/>
  <c r="I4046" i="46"/>
  <c r="J1899" i="46"/>
  <c r="I583" i="46"/>
  <c r="J3287" i="46"/>
  <c r="J3308" i="46"/>
  <c r="J2632" i="46"/>
  <c r="J3555" i="46"/>
  <c r="J4036" i="46"/>
  <c r="J4060" i="46"/>
  <c r="J4095" i="46"/>
  <c r="J2266" i="46"/>
  <c r="J2283" i="46"/>
  <c r="J2333" i="46"/>
  <c r="J2523" i="46"/>
  <c r="J3514" i="46"/>
  <c r="J2647" i="46"/>
  <c r="J3756" i="46"/>
  <c r="I727" i="46"/>
  <c r="I2600" i="46"/>
  <c r="I2694" i="46"/>
  <c r="I4168" i="46"/>
  <c r="J742" i="46"/>
  <c r="J759" i="46"/>
  <c r="J776" i="46"/>
  <c r="J3252" i="46"/>
  <c r="I1470" i="46"/>
  <c r="I1469" i="46" s="1"/>
  <c r="I2138" i="46"/>
  <c r="I2155" i="46"/>
  <c r="J2040" i="46"/>
  <c r="J2236" i="46"/>
  <c r="J2253" i="46"/>
  <c r="J2354" i="46"/>
  <c r="J2865" i="46"/>
  <c r="J3058" i="46"/>
  <c r="J3116" i="46"/>
  <c r="J727" i="46"/>
  <c r="J1253" i="46"/>
  <c r="J1470" i="46"/>
  <c r="J1469" i="46" s="1"/>
  <c r="J2873" i="46"/>
  <c r="J2918" i="46"/>
  <c r="J3769" i="46"/>
  <c r="J3816" i="46"/>
  <c r="J2451" i="46"/>
  <c r="J556" i="46"/>
  <c r="J642" i="46"/>
  <c r="J661" i="46"/>
  <c r="J2436" i="46"/>
  <c r="J2600" i="46"/>
  <c r="J2617" i="46"/>
  <c r="J2694" i="46"/>
  <c r="J3297" i="46"/>
  <c r="J3333" i="46"/>
  <c r="J3710" i="46"/>
  <c r="J3867" i="46"/>
  <c r="I2647" i="46"/>
  <c r="J116" i="46"/>
  <c r="J158" i="46"/>
  <c r="J157" i="46" s="1"/>
  <c r="J713" i="46"/>
  <c r="J781" i="46"/>
  <c r="J1929" i="46"/>
  <c r="J2122" i="46"/>
  <c r="J2155" i="46"/>
  <c r="J2186" i="46"/>
  <c r="J2311" i="46"/>
  <c r="J2612" i="46"/>
  <c r="J2851" i="46"/>
  <c r="J3037" i="46"/>
  <c r="J3457" i="46"/>
  <c r="J81" i="46"/>
  <c r="J332" i="46"/>
  <c r="J365" i="46"/>
  <c r="J2910" i="46"/>
  <c r="J2940" i="46"/>
  <c r="J3503" i="46"/>
  <c r="J4296" i="46"/>
  <c r="J2905" i="46"/>
  <c r="J2799" i="46"/>
  <c r="J2897" i="46"/>
  <c r="J3565" i="46"/>
  <c r="J3719" i="46"/>
  <c r="J3958" i="46"/>
  <c r="J4031" i="46"/>
  <c r="J2885" i="46"/>
  <c r="J3482" i="46"/>
  <c r="J3971" i="46"/>
  <c r="J4168" i="46"/>
  <c r="J1059" i="46"/>
  <c r="J1058" i="46" s="1"/>
  <c r="I2266" i="46"/>
  <c r="J542" i="46"/>
  <c r="J747" i="46"/>
  <c r="J1300" i="46"/>
  <c r="J2276" i="46"/>
  <c r="J2289" i="46"/>
  <c r="J2673" i="46"/>
  <c r="J2947" i="46"/>
  <c r="J3535" i="46"/>
  <c r="J3632" i="46"/>
  <c r="J3851" i="46"/>
  <c r="J3937" i="46"/>
  <c r="J4134" i="46"/>
  <c r="J4248" i="46"/>
  <c r="J4331" i="46"/>
  <c r="J4362" i="46"/>
  <c r="I93" i="46"/>
  <c r="I2338" i="46"/>
  <c r="I2835" i="46"/>
  <c r="I2865" i="46"/>
  <c r="I2968" i="46"/>
  <c r="I3514" i="46"/>
  <c r="J718" i="46"/>
  <c r="J1551" i="46"/>
  <c r="J2323" i="46"/>
  <c r="J2835" i="46"/>
  <c r="J3907" i="46"/>
  <c r="J3942" i="46"/>
  <c r="J4179" i="46"/>
  <c r="J448" i="46"/>
  <c r="J564" i="46"/>
  <c r="J583" i="46"/>
  <c r="J704" i="46"/>
  <c r="J1126" i="46"/>
  <c r="J3425" i="46"/>
  <c r="J3477" i="46"/>
  <c r="J3616" i="46"/>
  <c r="J3843" i="46"/>
  <c r="J3841" i="46" s="1"/>
  <c r="J3840" i="46" s="1"/>
  <c r="J3927" i="46"/>
  <c r="J4163" i="46"/>
  <c r="I3519" i="46"/>
  <c r="J4322" i="46"/>
  <c r="I2918" i="46"/>
  <c r="I3942" i="46"/>
  <c r="J2415" i="46"/>
  <c r="J3187" i="46"/>
  <c r="J3985" i="46"/>
  <c r="J4208" i="46"/>
  <c r="J4284" i="46"/>
  <c r="I542" i="46"/>
  <c r="I2311" i="46"/>
  <c r="J537" i="46"/>
  <c r="J1184" i="46"/>
  <c r="J2927" i="46"/>
  <c r="J3434" i="46"/>
  <c r="J910" i="46"/>
  <c r="I365" i="46"/>
  <c r="J15" i="46"/>
  <c r="I3734" i="46"/>
  <c r="J460" i="46"/>
  <c r="J476" i="46"/>
  <c r="J508" i="46"/>
  <c r="I2425" i="46"/>
  <c r="J1582" i="46"/>
  <c r="J2131" i="46"/>
  <c r="J2727" i="46"/>
  <c r="J248" i="46"/>
  <c r="J438" i="46"/>
  <c r="J1666" i="46"/>
  <c r="J2214" i="46"/>
  <c r="J916" i="46"/>
  <c r="J949" i="46"/>
  <c r="J964" i="46"/>
  <c r="I1637" i="46"/>
  <c r="J235" i="46"/>
  <c r="J347" i="46"/>
  <c r="J419" i="46"/>
  <c r="J1134" i="46"/>
  <c r="J1133" i="46" s="1"/>
  <c r="J1464" i="46"/>
  <c r="J1463" i="46" s="1"/>
  <c r="J1652" i="46"/>
  <c r="J1651" i="46" s="1"/>
  <c r="J3780" i="46"/>
  <c r="J1935" i="46"/>
  <c r="J3100" i="46"/>
  <c r="J6" i="46"/>
  <c r="J152" i="46"/>
  <c r="J148" i="46" s="1"/>
  <c r="J316" i="46"/>
  <c r="J853" i="46"/>
  <c r="J2369" i="46"/>
  <c r="J2384" i="46"/>
  <c r="J2405" i="46"/>
  <c r="J208" i="46"/>
  <c r="J263" i="46"/>
  <c r="J927" i="46"/>
  <c r="J982" i="46"/>
  <c r="J1117" i="46"/>
  <c r="J1116" i="46" s="1"/>
  <c r="J987" i="46"/>
  <c r="J607" i="46"/>
  <c r="J905" i="46"/>
  <c r="J1594" i="46"/>
  <c r="J1680" i="46"/>
  <c r="J1731" i="46"/>
  <c r="J1845" i="46"/>
  <c r="J2099" i="46"/>
  <c r="J1085" i="46"/>
  <c r="J1084" i="46" s="1"/>
  <c r="J2425" i="46"/>
  <c r="J2708" i="46"/>
  <c r="J3410" i="46"/>
  <c r="J3541" i="46"/>
  <c r="J3585" i="46"/>
  <c r="J4367" i="46"/>
  <c r="J939" i="46"/>
  <c r="J977" i="46"/>
  <c r="J2640" i="46"/>
  <c r="J169" i="46"/>
  <c r="J1458" i="46"/>
  <c r="I2640" i="46"/>
  <c r="I2715" i="46"/>
  <c r="J3353" i="46"/>
  <c r="J68" i="46"/>
  <c r="J67" i="46" s="1"/>
  <c r="J1272" i="46"/>
  <c r="I2198" i="46"/>
  <c r="I3602" i="46"/>
  <c r="J240" i="46"/>
  <c r="J2410" i="46"/>
  <c r="J2689" i="46"/>
  <c r="J2720" i="46"/>
  <c r="J2746" i="46"/>
  <c r="I893" i="46"/>
  <c r="I885" i="46" s="1"/>
  <c r="J486" i="46"/>
  <c r="J503" i="46"/>
  <c r="J629" i="46"/>
  <c r="J618" i="46" s="1"/>
  <c r="J647" i="46"/>
  <c r="J1109" i="46"/>
  <c r="J2229" i="46"/>
  <c r="J843" i="46"/>
  <c r="J893" i="46"/>
  <c r="J885" i="46" s="1"/>
  <c r="J1807" i="46"/>
  <c r="J3111" i="46"/>
  <c r="J176" i="46"/>
  <c r="J324" i="46"/>
  <c r="J405" i="46"/>
  <c r="J424" i="46"/>
  <c r="J497" i="46"/>
  <c r="J513" i="46"/>
  <c r="J634" i="46"/>
  <c r="J848" i="46"/>
  <c r="J865" i="46"/>
  <c r="J1040" i="46"/>
  <c r="J1104" i="46"/>
  <c r="J1103" i="46" s="1"/>
  <c r="J1174" i="46"/>
  <c r="J1356" i="46"/>
  <c r="J1394" i="46"/>
  <c r="J2033" i="46"/>
  <c r="J2538" i="46"/>
  <c r="J2558" i="46"/>
  <c r="J2570" i="46"/>
  <c r="J2660" i="46"/>
  <c r="J2807" i="46"/>
  <c r="J3751" i="46"/>
  <c r="J1283" i="46"/>
  <c r="J3088" i="46"/>
  <c r="J602" i="46"/>
  <c r="J601" i="46" s="1"/>
  <c r="J679" i="46"/>
  <c r="J699" i="46"/>
  <c r="J838" i="46"/>
  <c r="J870" i="46"/>
  <c r="J921" i="46"/>
  <c r="J1569" i="46"/>
  <c r="J1560" i="46" s="1"/>
  <c r="J2318" i="46"/>
  <c r="J2390" i="46"/>
  <c r="J2816" i="46"/>
  <c r="J3593" i="46"/>
  <c r="J2734" i="46"/>
  <c r="J354" i="46"/>
  <c r="J400" i="46"/>
  <c r="J1234" i="46"/>
  <c r="J1338" i="46"/>
  <c r="J1813" i="46"/>
  <c r="J1812" i="46" s="1"/>
  <c r="J2138" i="46"/>
  <c r="J2395" i="46"/>
  <c r="J3159" i="46"/>
  <c r="J3524" i="46"/>
  <c r="J3546" i="46"/>
  <c r="I316" i="46"/>
  <c r="I2436" i="46"/>
  <c r="J527" i="46"/>
  <c r="J1854" i="46"/>
  <c r="J2296" i="46"/>
  <c r="J2338" i="46"/>
  <c r="J2490" i="46"/>
  <c r="J2584" i="46"/>
  <c r="J2579" i="46" s="1"/>
  <c r="J3212" i="46"/>
  <c r="J3579" i="46"/>
  <c r="J3705" i="46"/>
  <c r="J3734" i="46"/>
  <c r="I2186" i="46"/>
  <c r="I3756" i="46"/>
  <c r="J376" i="46"/>
  <c r="J666" i="46"/>
  <c r="J1364" i="46"/>
  <c r="J2246" i="46"/>
  <c r="J2756" i="46"/>
  <c r="J3129" i="46"/>
  <c r="J3993" i="46"/>
  <c r="J4077" i="46"/>
  <c r="J4197" i="46"/>
  <c r="I1458" i="46"/>
  <c r="I4153" i="46"/>
  <c r="J93" i="46"/>
  <c r="J227" i="46"/>
  <c r="J273" i="46"/>
  <c r="J465" i="46"/>
  <c r="J815" i="46"/>
  <c r="J1292" i="46"/>
  <c r="J1386" i="46"/>
  <c r="J1637" i="46"/>
  <c r="J1661" i="46"/>
  <c r="J1943" i="46"/>
  <c r="J2080" i="46"/>
  <c r="J2259" i="46"/>
  <c r="J2431" i="46"/>
  <c r="J2446" i="46"/>
  <c r="J2461" i="46"/>
  <c r="J3602" i="46"/>
  <c r="J4065" i="46"/>
  <c r="J4082" i="46"/>
  <c r="J4112" i="46"/>
  <c r="J4147" i="46"/>
  <c r="J4217" i="46"/>
  <c r="J129" i="46"/>
  <c r="I15" i="46"/>
  <c r="I602" i="46"/>
  <c r="I601" i="46" s="1"/>
  <c r="I1689" i="46"/>
  <c r="I3535" i="46"/>
  <c r="I3565" i="46"/>
  <c r="I3739" i="46"/>
  <c r="J109" i="46"/>
  <c r="J140" i="46"/>
  <c r="J194" i="46"/>
  <c r="J253" i="46"/>
  <c r="J410" i="46"/>
  <c r="J429" i="46"/>
  <c r="J481" i="46"/>
  <c r="J522" i="46"/>
  <c r="J764" i="46"/>
  <c r="J959" i="46"/>
  <c r="J992" i="46"/>
  <c r="J1143" i="46"/>
  <c r="J1142" i="46" s="1"/>
  <c r="J1248" i="46"/>
  <c r="J1689" i="46"/>
  <c r="J1915" i="46"/>
  <c r="J2049" i="46"/>
  <c r="J2166" i="46"/>
  <c r="J2205" i="46"/>
  <c r="J2349" i="46"/>
  <c r="J2364" i="46"/>
  <c r="J2668" i="46"/>
  <c r="J2682" i="46"/>
  <c r="J3238" i="46"/>
  <c r="J3363" i="46"/>
  <c r="J3519" i="46"/>
  <c r="J3739" i="46"/>
  <c r="J4100" i="46"/>
  <c r="J4117" i="46"/>
  <c r="J4268" i="46"/>
  <c r="J4267" i="46" s="1"/>
  <c r="J201" i="46"/>
  <c r="I476" i="46"/>
  <c r="I1134" i="46"/>
  <c r="I1133" i="46" s="1"/>
  <c r="I2148" i="46"/>
  <c r="I2179" i="46"/>
  <c r="J684" i="46"/>
  <c r="J944" i="46"/>
  <c r="J1221" i="46"/>
  <c r="J1425" i="46"/>
  <c r="J1489" i="46"/>
  <c r="J1601" i="46"/>
  <c r="J1755" i="46"/>
  <c r="J1991" i="46"/>
  <c r="J2022" i="46"/>
  <c r="J3231" i="46"/>
  <c r="J3340" i="46"/>
  <c r="J3445" i="46"/>
  <c r="I3410" i="46"/>
  <c r="J732" i="46"/>
  <c r="J932" i="46"/>
  <c r="J1096" i="46"/>
  <c r="J1095" i="46" s="1"/>
  <c r="J1746" i="46"/>
  <c r="J1829" i="46"/>
  <c r="J1828" i="46" s="1"/>
  <c r="J3315" i="46"/>
  <c r="J3462" i="46"/>
  <c r="J3640" i="46"/>
  <c r="J3681" i="46"/>
  <c r="J1330" i="46"/>
  <c r="J1478" i="46"/>
  <c r="J1765" i="46"/>
  <c r="J2015" i="46"/>
  <c r="J2087" i="46"/>
  <c r="J2148" i="46"/>
  <c r="I3037" i="46"/>
  <c r="J1497" i="46"/>
  <c r="J2005" i="46"/>
  <c r="J2115" i="46"/>
  <c r="I405" i="46"/>
  <c r="I838" i="46"/>
  <c r="I853" i="46"/>
  <c r="J954" i="46"/>
  <c r="J1013" i="46"/>
  <c r="J1012" i="46" s="1"/>
  <c r="J1156" i="46"/>
  <c r="J1418" i="46"/>
  <c r="J2480" i="46"/>
  <c r="J3004" i="46"/>
  <c r="J3259" i="46"/>
  <c r="J3372" i="46"/>
  <c r="J3953" i="46"/>
  <c r="J2066" i="46"/>
  <c r="J2221" i="46"/>
  <c r="J2595" i="46"/>
  <c r="J2880" i="46"/>
  <c r="J2892" i="46"/>
  <c r="J2968" i="46"/>
  <c r="J3069" i="46"/>
  <c r="J3122" i="46"/>
  <c r="J3152" i="46"/>
  <c r="J3205" i="46"/>
  <c r="J3878" i="46"/>
  <c r="J4184" i="46"/>
  <c r="J1905" i="46"/>
  <c r="J2056" i="46"/>
  <c r="J2198" i="46"/>
  <c r="J2304" i="46"/>
  <c r="J2374" i="46"/>
  <c r="J2652" i="46"/>
  <c r="J3922" i="46"/>
  <c r="J2179" i="46"/>
  <c r="J2932" i="46"/>
  <c r="J3273" i="46"/>
  <c r="J3570" i="46"/>
  <c r="J1576" i="46"/>
  <c r="J2627" i="46"/>
  <c r="J2699" i="46"/>
  <c r="J2715" i="46"/>
  <c r="J2994" i="46"/>
  <c r="J3180" i="46"/>
  <c r="J3328" i="46"/>
  <c r="J3498" i="46"/>
  <c r="J3560" i="46"/>
  <c r="J3724" i="46"/>
  <c r="J3824" i="46"/>
  <c r="J3902" i="46"/>
  <c r="J4129" i="46"/>
  <c r="I1601" i="46"/>
  <c r="I1765" i="46"/>
  <c r="I2283" i="46"/>
  <c r="I3297" i="46"/>
  <c r="I3524" i="46"/>
  <c r="I3769" i="46"/>
  <c r="I982" i="46"/>
  <c r="I1807" i="46"/>
  <c r="I2205" i="46"/>
  <c r="I2221" i="46"/>
  <c r="I2374" i="46"/>
  <c r="I2446" i="46"/>
  <c r="I2595" i="46"/>
  <c r="I2612" i="46"/>
  <c r="I2689" i="46"/>
  <c r="I3287" i="46"/>
  <c r="I3710" i="46"/>
  <c r="I4031" i="46"/>
  <c r="I4163" i="46"/>
  <c r="I1569" i="46"/>
  <c r="I1560" i="46" s="1"/>
  <c r="I4112" i="46"/>
  <c r="I629" i="46"/>
  <c r="I618" i="46" s="1"/>
  <c r="I4060" i="46"/>
  <c r="I4077" i="46"/>
  <c r="I4184" i="46"/>
  <c r="I522" i="46"/>
  <c r="I921" i="46"/>
  <c r="I992" i="46"/>
  <c r="I1096" i="46"/>
  <c r="I1095" i="46" s="1"/>
  <c r="I1813" i="46"/>
  <c r="I1812" i="46" s="1"/>
  <c r="I1845" i="46"/>
  <c r="I1899" i="46"/>
  <c r="I2122" i="46"/>
  <c r="I2276" i="46"/>
  <c r="I2892" i="46"/>
  <c r="I2927" i="46"/>
  <c r="I3457" i="46"/>
  <c r="I3503" i="46"/>
  <c r="I4284" i="46"/>
  <c r="I109" i="46"/>
  <c r="I465" i="46"/>
  <c r="I642" i="46"/>
  <c r="I661" i="46"/>
  <c r="I699" i="46"/>
  <c r="I713" i="46"/>
  <c r="I848" i="46"/>
  <c r="I932" i="46"/>
  <c r="I987" i="46"/>
  <c r="I1156" i="46"/>
  <c r="I1551" i="46"/>
  <c r="I2040" i="46"/>
  <c r="I2056" i="46"/>
  <c r="I2087" i="46"/>
  <c r="I2354" i="46"/>
  <c r="I2523" i="46"/>
  <c r="I2851" i="46"/>
  <c r="I2905" i="46"/>
  <c r="I2940" i="46"/>
  <c r="I3212" i="46"/>
  <c r="I3252" i="46"/>
  <c r="I3445" i="46"/>
  <c r="I3579" i="46"/>
  <c r="I3867" i="46"/>
  <c r="I3958" i="46"/>
  <c r="I4100" i="46"/>
  <c r="I4147" i="46"/>
  <c r="I3843" i="46"/>
  <c r="I3841" i="46" s="1"/>
  <c r="I4367" i="46"/>
  <c r="I438" i="46"/>
  <c r="I556" i="46"/>
  <c r="I666" i="46"/>
  <c r="I1143" i="46"/>
  <c r="I1142" i="46" s="1"/>
  <c r="I1418" i="46"/>
  <c r="I1576" i="46"/>
  <c r="I1854" i="46"/>
  <c r="I2431" i="46"/>
  <c r="I3111" i="46"/>
  <c r="I3238" i="46"/>
  <c r="I3308" i="46"/>
  <c r="I3616" i="46"/>
  <c r="I240" i="46"/>
  <c r="I273" i="46"/>
  <c r="I424" i="46"/>
  <c r="I634" i="46"/>
  <c r="I1666" i="46"/>
  <c r="I1755" i="46"/>
  <c r="I2033" i="46"/>
  <c r="I2066" i="46"/>
  <c r="I2115" i="46"/>
  <c r="I2259" i="46"/>
  <c r="I2451" i="46"/>
  <c r="I2538" i="46"/>
  <c r="I2885" i="46"/>
  <c r="I3555" i="46"/>
  <c r="I3719" i="46"/>
  <c r="I3985" i="46"/>
  <c r="I4197" i="46"/>
  <c r="I4296" i="46"/>
  <c r="I508" i="46"/>
  <c r="I527" i="46"/>
  <c r="I564" i="46"/>
  <c r="I776" i="46"/>
  <c r="I927" i="46"/>
  <c r="I1040" i="46"/>
  <c r="I1248" i="46"/>
  <c r="I2099" i="46"/>
  <c r="I2229" i="46"/>
  <c r="I2708" i="46"/>
  <c r="I2746" i="46"/>
  <c r="I3159" i="46"/>
  <c r="I3546" i="46"/>
  <c r="I3816" i="46"/>
  <c r="I3937" i="46"/>
  <c r="I3953" i="46"/>
  <c r="I684" i="46"/>
  <c r="I460" i="46"/>
  <c r="I497" i="46"/>
  <c r="I910" i="46"/>
  <c r="I939" i="46"/>
  <c r="I954" i="46"/>
  <c r="I977" i="46"/>
  <c r="I1117" i="46"/>
  <c r="I1116" i="46" s="1"/>
  <c r="I1184" i="46"/>
  <c r="I1253" i="46"/>
  <c r="I1300" i="46"/>
  <c r="I1386" i="46"/>
  <c r="I1497" i="46"/>
  <c r="I1652" i="46"/>
  <c r="I1651" i="46" s="1"/>
  <c r="I1731" i="46"/>
  <c r="I1943" i="46"/>
  <c r="I2080" i="46"/>
  <c r="I2236" i="46"/>
  <c r="I2253" i="46"/>
  <c r="I2296" i="46"/>
  <c r="I2415" i="46"/>
  <c r="I2480" i="46"/>
  <c r="I2660" i="46"/>
  <c r="I2682" i="46"/>
  <c r="I2897" i="46"/>
  <c r="I2932" i="46"/>
  <c r="I3100" i="46"/>
  <c r="I3122" i="46"/>
  <c r="I3152" i="46"/>
  <c r="I3541" i="46"/>
  <c r="I3593" i="46"/>
  <c r="I3632" i="46"/>
  <c r="I3724" i="46"/>
  <c r="I3824" i="46"/>
  <c r="I3851" i="46"/>
  <c r="I3922" i="46"/>
  <c r="I3971" i="46"/>
  <c r="I4036" i="46"/>
  <c r="I4082" i="46"/>
  <c r="I4129" i="46"/>
  <c r="I4179" i="46"/>
  <c r="I4248" i="46"/>
  <c r="I4268" i="46"/>
  <c r="I4267" i="46" s="1"/>
  <c r="I152" i="46"/>
  <c r="I148" i="46" s="1"/>
  <c r="I332" i="46"/>
  <c r="I419" i="46"/>
  <c r="I448" i="46"/>
  <c r="I486" i="46"/>
  <c r="I742" i="46"/>
  <c r="I865" i="46"/>
  <c r="I1085" i="46"/>
  <c r="I1084" i="46" s="1"/>
  <c r="I1104" i="46"/>
  <c r="I1103" i="46" s="1"/>
  <c r="I1594" i="46"/>
  <c r="I2005" i="46"/>
  <c r="I2395" i="46"/>
  <c r="I2558" i="46"/>
  <c r="I2699" i="46"/>
  <c r="I2727" i="46"/>
  <c r="I2799" i="46"/>
  <c r="I3333" i="46"/>
  <c r="I3363" i="46"/>
  <c r="I3425" i="46"/>
  <c r="I3927" i="46"/>
  <c r="I4065" i="46"/>
  <c r="I1905" i="46"/>
  <c r="I2668" i="46"/>
  <c r="I2873" i="46"/>
  <c r="I3058" i="46"/>
  <c r="I3187" i="46"/>
  <c r="I3273" i="46"/>
  <c r="I3462" i="46"/>
  <c r="I3993" i="46"/>
  <c r="I4117" i="46"/>
  <c r="I4134" i="46"/>
  <c r="I194" i="46"/>
  <c r="I208" i="46"/>
  <c r="I537" i="46"/>
  <c r="I747" i="46"/>
  <c r="I764" i="46"/>
  <c r="I916" i="46"/>
  <c r="I2333" i="46"/>
  <c r="I2720" i="46"/>
  <c r="I2734" i="46"/>
  <c r="I3129" i="46"/>
  <c r="I3180" i="46"/>
  <c r="I3231" i="46"/>
  <c r="I3259" i="46"/>
  <c r="I3477" i="46"/>
  <c r="I3640" i="46"/>
  <c r="I3902" i="46"/>
  <c r="I4208" i="46"/>
  <c r="I158" i="46"/>
  <c r="I157" i="46" s="1"/>
  <c r="I324" i="46"/>
  <c r="I410" i="46"/>
  <c r="I704" i="46"/>
  <c r="I718" i="46"/>
  <c r="I732" i="46"/>
  <c r="I781" i="46"/>
  <c r="I843" i="46"/>
  <c r="I870" i="46"/>
  <c r="I964" i="46"/>
  <c r="I1013" i="46"/>
  <c r="I1012" i="46" s="1"/>
  <c r="I1464" i="46"/>
  <c r="I1463" i="46" s="1"/>
  <c r="I1582" i="46"/>
  <c r="I1680" i="46"/>
  <c r="I2131" i="46"/>
  <c r="I2369" i="46"/>
  <c r="I2410" i="46"/>
  <c r="I2570" i="46"/>
  <c r="I2584" i="46"/>
  <c r="I2579" i="46" s="1"/>
  <c r="I2632" i="46"/>
  <c r="I2652" i="46"/>
  <c r="I2673" i="46"/>
  <c r="I2880" i="46"/>
  <c r="I2947" i="46"/>
  <c r="I3116" i="46"/>
  <c r="I3340" i="46"/>
  <c r="I3482" i="46"/>
  <c r="I3498" i="46"/>
  <c r="I3570" i="46"/>
  <c r="I3585" i="46"/>
  <c r="I3705" i="46"/>
  <c r="I3907" i="46"/>
  <c r="I4095" i="46"/>
  <c r="I4331" i="46"/>
  <c r="I4362" i="46"/>
  <c r="I3878" i="46"/>
  <c r="I81" i="46"/>
  <c r="I235" i="46"/>
  <c r="I513" i="46"/>
  <c r="I679" i="46"/>
  <c r="I1292" i="46"/>
  <c r="I1330" i="46"/>
  <c r="I1935" i="46"/>
  <c r="I2214" i="46"/>
  <c r="I2246" i="46"/>
  <c r="I2289" i="46"/>
  <c r="I2349" i="46"/>
  <c r="I2364" i="46"/>
  <c r="I2390" i="46"/>
  <c r="I2405" i="46"/>
  <c r="I3353" i="46"/>
  <c r="I3560" i="46"/>
  <c r="I3780" i="46"/>
  <c r="I1126" i="46"/>
  <c r="I1478" i="46"/>
  <c r="I503" i="46"/>
  <c r="I1109" i="46"/>
  <c r="I2304" i="46"/>
  <c r="I2807" i="46"/>
  <c r="I3328" i="46"/>
  <c r="I3372" i="46"/>
  <c r="I176" i="46"/>
  <c r="I905" i="46"/>
  <c r="I1915" i="46"/>
  <c r="I6" i="46"/>
  <c r="I68" i="46"/>
  <c r="I67" i="46" s="1"/>
  <c r="I140" i="46"/>
  <c r="I227" i="46"/>
  <c r="I1283" i="46"/>
  <c r="I1746" i="46"/>
  <c r="I1992" i="46"/>
  <c r="I1991" i="46" s="1"/>
  <c r="I3088" i="46"/>
  <c r="I2816" i="46"/>
  <c r="I116" i="46"/>
  <c r="I263" i="46"/>
  <c r="I347" i="46"/>
  <c r="I481" i="46"/>
  <c r="I944" i="46"/>
  <c r="I1221" i="46"/>
  <c r="I1272" i="46"/>
  <c r="I1356" i="46"/>
  <c r="I1425" i="46"/>
  <c r="I1489" i="46"/>
  <c r="I1661" i="46"/>
  <c r="I2015" i="46"/>
  <c r="I2049" i="46"/>
  <c r="I2166" i="46"/>
  <c r="I2384" i="46"/>
  <c r="I3751" i="46"/>
  <c r="I169" i="46"/>
  <c r="I201" i="46"/>
  <c r="I647" i="46"/>
  <c r="I376" i="46"/>
  <c r="I248" i="46"/>
  <c r="I354" i="46"/>
  <c r="I400" i="46"/>
  <c r="I429" i="46"/>
  <c r="I607" i="46"/>
  <c r="I815" i="46"/>
  <c r="I959" i="46"/>
  <c r="I1174" i="46"/>
  <c r="I1234" i="46"/>
  <c r="I1394" i="46"/>
  <c r="I2327" i="46"/>
  <c r="I2323" i="46" s="1"/>
  <c r="I2319" i="46"/>
  <c r="I2318" i="46" s="1"/>
  <c r="I1338" i="46"/>
  <c r="I129" i="46"/>
  <c r="I253" i="46"/>
  <c r="I759" i="46"/>
  <c r="I949" i="46"/>
  <c r="I1059" i="46"/>
  <c r="I1058" i="46" s="1"/>
  <c r="I1364" i="46"/>
  <c r="I2910" i="46"/>
  <c r="I3069" i="46"/>
  <c r="I2461" i="46"/>
  <c r="I2617" i="46"/>
  <c r="I3004" i="46"/>
  <c r="I3205" i="46"/>
  <c r="I3315" i="46"/>
  <c r="I4322" i="46"/>
  <c r="I2490" i="46"/>
  <c r="I3681" i="46"/>
  <c r="I2022" i="46"/>
  <c r="I2627" i="46"/>
  <c r="I2756" i="46"/>
  <c r="I2994" i="46"/>
  <c r="I4217" i="46"/>
  <c r="H113" i="46"/>
  <c r="J2827" i="46" l="1"/>
  <c r="I2827" i="46"/>
  <c r="I3286" i="46"/>
  <c r="J3815" i="46"/>
  <c r="I3840" i="46"/>
  <c r="J3286" i="46"/>
  <c r="I80" i="46"/>
  <c r="I3415" i="46"/>
  <c r="J4283" i="46"/>
  <c r="J80" i="46"/>
  <c r="I3631" i="46"/>
  <c r="J3415" i="46"/>
  <c r="I3768" i="46"/>
  <c r="J3601" i="46"/>
  <c r="J3733" i="46"/>
  <c r="I3733" i="46"/>
  <c r="J3631" i="46"/>
  <c r="J3768" i="46"/>
  <c r="J3110" i="46"/>
  <c r="I2990" i="46"/>
  <c r="J2990" i="46"/>
  <c r="J108" i="46"/>
  <c r="J2792" i="46"/>
  <c r="I1593" i="46"/>
  <c r="I1592" i="46" s="1"/>
  <c r="J3970" i="46"/>
  <c r="J536" i="46"/>
  <c r="J3456" i="46"/>
  <c r="I3895" i="46"/>
  <c r="J741" i="46"/>
  <c r="J4309" i="46"/>
  <c r="J4308" i="46" s="1"/>
  <c r="J3895" i="46"/>
  <c r="J5" i="46"/>
  <c r="I2742" i="46"/>
  <c r="J2594" i="46"/>
  <c r="J2946" i="46"/>
  <c r="J3936" i="46"/>
  <c r="J3704" i="46"/>
  <c r="J2742" i="46"/>
  <c r="J4146" i="46"/>
  <c r="J2114" i="46"/>
  <c r="I3497" i="46"/>
  <c r="I4283" i="46"/>
  <c r="J2430" i="46"/>
  <c r="J4059" i="46"/>
  <c r="J4196" i="46"/>
  <c r="J837" i="46"/>
  <c r="J969" i="46"/>
  <c r="J2904" i="46"/>
  <c r="I3601" i="46"/>
  <c r="I3936" i="46"/>
  <c r="I969" i="46"/>
  <c r="I1417" i="46"/>
  <c r="I1416" i="46" s="1"/>
  <c r="I2879" i="46"/>
  <c r="J4094" i="46"/>
  <c r="J2317" i="46"/>
  <c r="J898" i="46"/>
  <c r="I898" i="46"/>
  <c r="I536" i="46"/>
  <c r="J3584" i="46"/>
  <c r="J1575" i="46"/>
  <c r="I1844" i="46"/>
  <c r="I1843" i="46" s="1"/>
  <c r="J2626" i="46"/>
  <c r="J1928" i="46"/>
  <c r="J1026" i="46"/>
  <c r="J2197" i="46"/>
  <c r="I1745" i="46"/>
  <c r="I1744" i="46" s="1"/>
  <c r="I2147" i="46"/>
  <c r="J3540" i="46"/>
  <c r="J399" i="46"/>
  <c r="J2275" i="46"/>
  <c r="J3179" i="46"/>
  <c r="J262" i="46"/>
  <c r="I1928" i="46"/>
  <c r="J1094" i="46"/>
  <c r="J234" i="46"/>
  <c r="J168" i="46" s="1"/>
  <c r="I5" i="46"/>
  <c r="J2348" i="46"/>
  <c r="J1660" i="46"/>
  <c r="J1659" i="46" s="1"/>
  <c r="J2553" i="46"/>
  <c r="J3054" i="46"/>
  <c r="J3359" i="46"/>
  <c r="J3497" i="46"/>
  <c r="J1593" i="46"/>
  <c r="J1592" i="46" s="1"/>
  <c r="J641" i="46"/>
  <c r="I2389" i="46"/>
  <c r="J2389" i="46"/>
  <c r="J698" i="46"/>
  <c r="I3540" i="46"/>
  <c r="J502" i="46"/>
  <c r="J447" i="46"/>
  <c r="J2245" i="46"/>
  <c r="I3584" i="46"/>
  <c r="I1575" i="46"/>
  <c r="I2479" i="46"/>
  <c r="I2594" i="46"/>
  <c r="I108" i="46"/>
  <c r="J2032" i="46"/>
  <c r="J2479" i="46"/>
  <c r="I837" i="46"/>
  <c r="I3970" i="46"/>
  <c r="J1844" i="46"/>
  <c r="J1843" i="46" s="1"/>
  <c r="J1980" i="46"/>
  <c r="J2667" i="46"/>
  <c r="J2147" i="46"/>
  <c r="J1355" i="46"/>
  <c r="I2792" i="46"/>
  <c r="I2114" i="46"/>
  <c r="I4146" i="46"/>
  <c r="J3121" i="46"/>
  <c r="I3230" i="46"/>
  <c r="J1417" i="46"/>
  <c r="J1416" i="46" s="1"/>
  <c r="I3307" i="46"/>
  <c r="I2317" i="46"/>
  <c r="I1488" i="46"/>
  <c r="I1980" i="46"/>
  <c r="I3054" i="46"/>
  <c r="J2879" i="46"/>
  <c r="J1155" i="46"/>
  <c r="J1488" i="46"/>
  <c r="J2065" i="46"/>
  <c r="J1745" i="46"/>
  <c r="J1744" i="46" s="1"/>
  <c r="J938" i="46"/>
  <c r="I2275" i="46"/>
  <c r="J3307" i="46"/>
  <c r="J3230" i="46"/>
  <c r="I2245" i="46"/>
  <c r="I3110" i="46"/>
  <c r="I2430" i="46"/>
  <c r="I3359" i="46"/>
  <c r="I502" i="46"/>
  <c r="I4059" i="46"/>
  <c r="I3121" i="46"/>
  <c r="I2065" i="46"/>
  <c r="I4094" i="46"/>
  <c r="I1660" i="46"/>
  <c r="I1659" i="46" s="1"/>
  <c r="I2667" i="46"/>
  <c r="I262" i="46"/>
  <c r="I2553" i="46"/>
  <c r="I2946" i="46"/>
  <c r="I2904" i="46"/>
  <c r="I741" i="46"/>
  <c r="I2032" i="46"/>
  <c r="I3456" i="46"/>
  <c r="I2626" i="46"/>
  <c r="I3179" i="46"/>
  <c r="I4309" i="46"/>
  <c r="I4308" i="46" s="1"/>
  <c r="I4196" i="46"/>
  <c r="I447" i="46"/>
  <c r="I3704" i="46"/>
  <c r="I1026" i="46"/>
  <c r="I2197" i="46"/>
  <c r="I641" i="46"/>
  <c r="I938" i="46"/>
  <c r="I1094" i="46"/>
  <c r="I234" i="46"/>
  <c r="I168" i="46" s="1"/>
  <c r="I698" i="46"/>
  <c r="I1155" i="46"/>
  <c r="I2348" i="46"/>
  <c r="I1355" i="46"/>
  <c r="I399" i="46"/>
  <c r="H1678" i="46"/>
  <c r="J798" i="46" l="1"/>
  <c r="J797" i="46" s="1"/>
  <c r="I798" i="46"/>
  <c r="I797" i="46" s="1"/>
  <c r="I3815" i="46"/>
  <c r="I3814" i="46" s="1"/>
  <c r="J4195" i="46"/>
  <c r="I4195" i="46"/>
  <c r="J3630" i="46"/>
  <c r="I3630" i="46"/>
  <c r="J1487" i="46"/>
  <c r="J1486" i="46" s="1"/>
  <c r="J4" i="46"/>
  <c r="J3814" i="46"/>
  <c r="J3969" i="46"/>
  <c r="I4" i="46"/>
  <c r="I588" i="46"/>
  <c r="H1677" i="46"/>
  <c r="J3358" i="46"/>
  <c r="I3969" i="46"/>
  <c r="J261" i="46"/>
  <c r="J1154" i="46"/>
  <c r="J1153" i="46" s="1"/>
  <c r="J2478" i="46"/>
  <c r="I1487" i="46"/>
  <c r="I1486" i="46" s="1"/>
  <c r="J588" i="46"/>
  <c r="J2741" i="46"/>
  <c r="J1927" i="46"/>
  <c r="I261" i="46"/>
  <c r="I2989" i="46"/>
  <c r="I3358" i="46"/>
  <c r="I1154" i="46"/>
  <c r="I1153" i="46" s="1"/>
  <c r="J2989" i="46"/>
  <c r="I2741" i="46"/>
  <c r="I2478" i="46"/>
  <c r="I1927" i="46"/>
  <c r="H4376" i="46"/>
  <c r="H4373" i="46"/>
  <c r="H4369" i="46"/>
  <c r="H4365" i="46"/>
  <c r="H4363" i="46"/>
  <c r="H4358" i="46"/>
  <c r="H4350" i="46"/>
  <c r="H4342" i="46"/>
  <c r="H4337" i="46"/>
  <c r="H4332" i="46"/>
  <c r="H4329" i="46"/>
  <c r="H4327" i="46"/>
  <c r="H4323" i="46"/>
  <c r="H4317" i="46"/>
  <c r="H4315" i="46"/>
  <c r="H4311" i="46"/>
  <c r="H4306" i="46"/>
  <c r="H4302" i="46"/>
  <c r="H4299" i="46"/>
  <c r="H4297" i="46"/>
  <c r="H4294" i="46"/>
  <c r="H4290" i="46"/>
  <c r="H4287" i="46"/>
  <c r="H4285" i="46"/>
  <c r="H4281" i="46"/>
  <c r="H4278" i="46"/>
  <c r="H4275" i="46"/>
  <c r="H4272" i="46"/>
  <c r="H4269" i="46"/>
  <c r="H4265" i="46"/>
  <c r="H4262" i="46"/>
  <c r="H4256" i="46"/>
  <c r="H4252" i="46"/>
  <c r="H4249" i="46"/>
  <c r="H4244" i="46"/>
  <c r="H4236" i="46"/>
  <c r="H4228" i="46"/>
  <c r="H4223" i="46"/>
  <c r="H4218" i="46"/>
  <c r="H4215" i="46"/>
  <c r="H4213" i="46"/>
  <c r="H4209" i="46"/>
  <c r="H4206" i="46"/>
  <c r="H4203" i="46"/>
  <c r="H4201" i="46"/>
  <c r="H4198" i="46"/>
  <c r="H4193" i="46"/>
  <c r="H4190" i="46"/>
  <c r="H4185" i="46"/>
  <c r="H4182" i="46"/>
  <c r="H4180" i="46"/>
  <c r="H4177" i="46"/>
  <c r="H4174" i="46"/>
  <c r="H4169" i="46"/>
  <c r="H4166" i="46"/>
  <c r="H4164" i="46"/>
  <c r="H4161" i="46"/>
  <c r="H4158" i="46"/>
  <c r="H4154" i="46"/>
  <c r="H4150" i="46"/>
  <c r="H4148" i="46"/>
  <c r="H4144" i="46"/>
  <c r="H4141" i="46"/>
  <c r="H4137" i="46"/>
  <c r="H4135" i="46"/>
  <c r="H4132" i="46"/>
  <c r="H4130" i="46"/>
  <c r="H4127" i="46"/>
  <c r="H4124" i="46"/>
  <c r="H4120" i="46"/>
  <c r="H4118" i="46"/>
  <c r="H4115" i="46"/>
  <c r="H4113" i="46"/>
  <c r="H4110" i="46"/>
  <c r="H4107" i="46"/>
  <c r="H4103" i="46"/>
  <c r="H4101" i="46"/>
  <c r="H4098" i="46"/>
  <c r="H4096" i="46"/>
  <c r="H4092" i="46"/>
  <c r="H4088" i="46"/>
  <c r="H4086" i="46"/>
  <c r="H4083" i="46"/>
  <c r="H4080" i="46"/>
  <c r="H4078" i="46"/>
  <c r="H4075" i="46"/>
  <c r="H4071" i="46"/>
  <c r="H4069" i="46"/>
  <c r="H4066" i="46"/>
  <c r="H4063" i="46"/>
  <c r="H4061" i="46"/>
  <c r="H4057" i="46"/>
  <c r="H4054" i="46"/>
  <c r="H4048" i="46"/>
  <c r="H4044" i="46"/>
  <c r="H4041" i="46"/>
  <c r="H4037" i="46"/>
  <c r="H4034" i="46"/>
  <c r="H4032" i="46"/>
  <c r="H4029" i="46"/>
  <c r="H4024" i="46"/>
  <c r="H4015" i="46"/>
  <c r="H4006" i="46"/>
  <c r="H3999" i="46"/>
  <c r="H3994" i="46"/>
  <c r="H3991" i="46"/>
  <c r="H3989" i="46"/>
  <c r="H3986" i="46"/>
  <c r="H3983" i="46"/>
  <c r="H3980" i="46"/>
  <c r="H3977" i="46"/>
  <c r="H3975" i="46"/>
  <c r="H3972" i="46"/>
  <c r="H3967" i="46"/>
  <c r="H3964" i="46"/>
  <c r="H3961" i="46"/>
  <c r="H3959" i="46"/>
  <c r="H3956" i="46"/>
  <c r="H3954" i="46"/>
  <c r="H3951" i="46"/>
  <c r="H3948" i="46"/>
  <c r="H3945" i="46"/>
  <c r="H3943" i="46"/>
  <c r="H3940" i="46"/>
  <c r="H3938" i="46"/>
  <c r="H3934" i="46"/>
  <c r="H3930" i="46"/>
  <c r="H3928" i="46"/>
  <c r="H3925" i="46"/>
  <c r="H3923" i="46"/>
  <c r="H3920" i="46"/>
  <c r="H3917" i="46"/>
  <c r="H3914" i="46"/>
  <c r="H3910" i="46"/>
  <c r="H3908" i="46"/>
  <c r="H3905" i="46"/>
  <c r="H3903" i="46"/>
  <c r="H3893" i="46"/>
  <c r="H3889" i="46"/>
  <c r="H3886" i="46"/>
  <c r="H3883" i="46"/>
  <c r="H3880" i="46"/>
  <c r="H3870" i="46"/>
  <c r="H3868" i="46"/>
  <c r="H3864" i="46"/>
  <c r="H3857" i="46"/>
  <c r="H3852" i="46"/>
  <c r="H3849" i="46"/>
  <c r="H3847" i="46"/>
  <c r="H3844" i="46"/>
  <c r="H3837" i="46"/>
  <c r="H3831" i="46"/>
  <c r="H3828" i="46"/>
  <c r="H3825" i="46"/>
  <c r="H3822" i="46"/>
  <c r="H3820" i="46"/>
  <c r="H3817" i="46"/>
  <c r="H3786" i="46"/>
  <c r="H3783" i="46"/>
  <c r="H3781" i="46"/>
  <c r="H3775" i="46"/>
  <c r="H3772" i="46"/>
  <c r="H3770" i="46"/>
  <c r="H3759" i="46"/>
  <c r="H3757" i="46"/>
  <c r="H3754" i="46"/>
  <c r="H3752" i="46"/>
  <c r="H3742" i="46"/>
  <c r="H3740" i="46"/>
  <c r="H3737" i="46"/>
  <c r="H3735" i="46"/>
  <c r="H3731" i="46"/>
  <c r="H3727" i="46"/>
  <c r="H3725" i="46"/>
  <c r="H3722" i="46"/>
  <c r="H3720" i="46"/>
  <c r="H3717" i="46"/>
  <c r="H3713" i="46"/>
  <c r="H3711" i="46"/>
  <c r="H3708" i="46"/>
  <c r="H3706" i="46"/>
  <c r="H3692" i="46"/>
  <c r="H3691" i="46" s="1"/>
  <c r="H3689" i="46"/>
  <c r="H3686" i="46"/>
  <c r="H3683" i="46"/>
  <c r="H3678" i="46"/>
  <c r="H3669" i="46"/>
  <c r="H3660" i="46"/>
  <c r="H3651" i="46"/>
  <c r="H3646" i="46"/>
  <c r="H3641" i="46"/>
  <c r="H3638" i="46"/>
  <c r="H3636" i="46"/>
  <c r="H3628" i="46"/>
  <c r="H3625" i="46"/>
  <c r="H3622" i="46"/>
  <c r="H3619" i="46"/>
  <c r="H3617" i="46"/>
  <c r="H3614" i="46"/>
  <c r="H3611" i="46"/>
  <c r="H3608" i="46"/>
  <c r="H3605" i="46"/>
  <c r="H3603" i="46"/>
  <c r="H3599" i="46"/>
  <c r="H3596" i="46"/>
  <c r="H3594" i="46"/>
  <c r="H3591" i="46"/>
  <c r="H3588" i="46"/>
  <c r="H3586" i="46"/>
  <c r="H3582" i="46"/>
  <c r="H3580" i="46"/>
  <c r="H3577" i="46"/>
  <c r="H3575" i="46"/>
  <c r="H3573" i="46"/>
  <c r="H3571" i="46"/>
  <c r="H3568" i="46"/>
  <c r="H3566" i="46"/>
  <c r="H3563" i="46"/>
  <c r="H3561" i="46"/>
  <c r="H3558" i="46"/>
  <c r="H3556" i="46"/>
  <c r="H3553" i="46"/>
  <c r="H3551" i="46"/>
  <c r="H3549" i="46"/>
  <c r="H3547" i="46"/>
  <c r="H3544" i="46"/>
  <c r="H3542" i="46"/>
  <c r="H3538" i="46"/>
  <c r="H3536" i="46"/>
  <c r="H3532" i="46"/>
  <c r="H3529" i="46"/>
  <c r="H3527" i="46"/>
  <c r="H3525" i="46"/>
  <c r="H3522" i="46"/>
  <c r="H3520" i="46"/>
  <c r="H3517" i="46"/>
  <c r="H3515" i="46"/>
  <c r="H3511" i="46"/>
  <c r="H3508" i="46"/>
  <c r="H3506" i="46"/>
  <c r="H3504" i="46"/>
  <c r="H3501" i="46"/>
  <c r="H3499" i="46"/>
  <c r="H3495" i="46"/>
  <c r="H3492" i="46"/>
  <c r="H3489" i="46"/>
  <c r="H3487" i="46"/>
  <c r="H3485" i="46"/>
  <c r="H3483" i="46"/>
  <c r="H3480" i="46"/>
  <c r="H3478" i="46"/>
  <c r="H3475" i="46"/>
  <c r="H3472" i="46"/>
  <c r="H3469" i="46"/>
  <c r="H3467" i="46"/>
  <c r="H3465" i="46"/>
  <c r="H3463" i="46"/>
  <c r="H3460" i="46"/>
  <c r="H3458" i="46"/>
  <c r="H3454" i="46"/>
  <c r="H3450" i="46"/>
  <c r="H3447" i="46"/>
  <c r="H3440" i="46"/>
  <c r="H3437" i="46"/>
  <c r="H3435" i="46"/>
  <c r="H3432" i="46"/>
  <c r="H3430" i="46"/>
  <c r="H3428" i="46"/>
  <c r="H3426" i="46"/>
  <c r="H3422" i="46"/>
  <c r="H3413" i="46"/>
  <c r="H3411" i="46"/>
  <c r="H3405" i="46"/>
  <c r="H3396" i="46"/>
  <c r="H3394" i="46"/>
  <c r="H3384" i="46"/>
  <c r="H3378" i="46"/>
  <c r="H3373" i="46"/>
  <c r="H3370" i="46"/>
  <c r="H3368" i="46"/>
  <c r="H3364" i="46"/>
  <c r="H3361" i="46"/>
  <c r="H3356" i="46"/>
  <c r="H3354" i="46"/>
  <c r="H3351" i="46"/>
  <c r="H3348" i="46"/>
  <c r="H3343" i="46"/>
  <c r="H3341" i="46"/>
  <c r="H3338" i="46"/>
  <c r="H3336" i="46"/>
  <c r="H3334" i="46"/>
  <c r="H3331" i="46"/>
  <c r="H3329" i="46"/>
  <c r="H3326" i="46"/>
  <c r="H3323" i="46"/>
  <c r="H3318" i="46"/>
  <c r="H3316" i="46"/>
  <c r="H3313" i="46"/>
  <c r="H3311" i="46"/>
  <c r="H3309" i="46"/>
  <c r="H3305" i="46"/>
  <c r="H3300" i="46"/>
  <c r="H3298" i="46"/>
  <c r="H3295" i="46"/>
  <c r="H3290" i="46"/>
  <c r="H3288" i="46"/>
  <c r="H3284" i="46"/>
  <c r="H3281" i="46"/>
  <c r="H3278" i="46"/>
  <c r="H3275" i="46"/>
  <c r="H3271" i="46"/>
  <c r="H3266" i="46"/>
  <c r="H3264" i="46"/>
  <c r="H3260" i="46"/>
  <c r="H3257" i="46"/>
  <c r="H3255" i="46"/>
  <c r="H3253" i="46"/>
  <c r="H3250" i="46"/>
  <c r="H3245" i="46"/>
  <c r="H3243" i="46"/>
  <c r="H3239" i="46"/>
  <c r="H3236" i="46"/>
  <c r="H3234" i="46"/>
  <c r="H3232" i="46"/>
  <c r="H3228" i="46"/>
  <c r="H3225" i="46"/>
  <c r="H3219" i="46"/>
  <c r="H3217" i="46"/>
  <c r="H3213" i="46"/>
  <c r="H3210" i="46"/>
  <c r="H3208" i="46"/>
  <c r="H3206" i="46"/>
  <c r="H3203" i="46"/>
  <c r="H3200" i="46"/>
  <c r="H3194" i="46"/>
  <c r="H3192" i="46"/>
  <c r="H3188" i="46"/>
  <c r="H3185" i="46"/>
  <c r="H3183" i="46"/>
  <c r="H3181" i="46"/>
  <c r="H3171" i="46"/>
  <c r="H3166" i="46"/>
  <c r="H3164" i="46"/>
  <c r="H3160" i="46"/>
  <c r="H3157" i="46"/>
  <c r="H3155" i="46"/>
  <c r="H3153" i="46"/>
  <c r="H3150" i="46"/>
  <c r="H3141" i="46"/>
  <c r="H3136" i="46"/>
  <c r="H3134" i="46"/>
  <c r="H3130" i="46"/>
  <c r="H3127" i="46"/>
  <c r="H3125" i="46"/>
  <c r="H3123" i="46"/>
  <c r="H3119" i="46"/>
  <c r="H3117" i="46"/>
  <c r="H3114" i="46"/>
  <c r="H3112" i="46"/>
  <c r="H3108" i="46"/>
  <c r="H3105" i="46"/>
  <c r="H3102" i="46"/>
  <c r="H3098" i="46"/>
  <c r="H3095" i="46"/>
  <c r="H3093" i="46"/>
  <c r="H3091" i="46"/>
  <c r="H3089" i="46"/>
  <c r="H3086" i="46"/>
  <c r="H3082" i="46"/>
  <c r="H3080" i="46"/>
  <c r="H3073" i="46"/>
  <c r="H3070" i="46"/>
  <c r="H3067" i="46"/>
  <c r="H3062" i="46"/>
  <c r="H3059" i="46"/>
  <c r="H3056" i="46"/>
  <c r="H3052" i="46"/>
  <c r="H3046" i="46"/>
  <c r="H3040" i="46"/>
  <c r="H3038" i="46"/>
  <c r="H3029" i="46"/>
  <c r="H3027" i="46"/>
  <c r="H3017" i="46"/>
  <c r="H3010" i="46"/>
  <c r="H3005" i="46"/>
  <c r="H3002" i="46"/>
  <c r="H3000" i="46"/>
  <c r="H2995" i="46"/>
  <c r="H2976" i="46"/>
  <c r="H2974" i="46"/>
  <c r="H2971" i="46"/>
  <c r="H2969" i="46"/>
  <c r="H2955" i="46"/>
  <c r="H2953" i="46"/>
  <c r="H2950" i="46"/>
  <c r="H2948" i="46"/>
  <c r="H2941" i="46"/>
  <c r="H2935" i="46"/>
  <c r="H2933" i="46"/>
  <c r="H2930" i="46"/>
  <c r="H2928" i="46"/>
  <c r="H2925" i="46"/>
  <c r="H2919" i="46"/>
  <c r="H2913" i="46"/>
  <c r="H2911" i="46"/>
  <c r="H2908" i="46"/>
  <c r="H2906" i="46"/>
  <c r="H2902" i="46"/>
  <c r="H2900" i="46"/>
  <c r="H2898" i="46"/>
  <c r="H2895" i="46"/>
  <c r="H2893" i="46"/>
  <c r="H2890" i="46"/>
  <c r="H2888" i="46"/>
  <c r="H2886" i="46"/>
  <c r="H2883" i="46"/>
  <c r="H2881" i="46"/>
  <c r="H2877" i="46"/>
  <c r="H2874" i="46"/>
  <c r="H2871" i="46"/>
  <c r="H2868" i="46"/>
  <c r="H2866" i="46"/>
  <c r="H2862" i="46"/>
  <c r="H2854" i="46"/>
  <c r="H2852" i="46"/>
  <c r="H2848" i="46"/>
  <c r="H2840" i="46"/>
  <c r="H2833" i="46"/>
  <c r="H2825" i="46"/>
  <c r="H2821" i="46"/>
  <c r="H2818" i="46"/>
  <c r="H2814" i="46"/>
  <c r="H2812" i="46"/>
  <c r="H2810" i="46"/>
  <c r="H2808" i="46"/>
  <c r="H2804" i="46"/>
  <c r="H2800" i="46"/>
  <c r="H2797" i="46"/>
  <c r="H2794" i="46"/>
  <c r="H2787" i="46"/>
  <c r="H2779" i="46"/>
  <c r="H2777" i="46"/>
  <c r="H2768" i="46"/>
  <c r="H2762" i="46"/>
  <c r="H2757" i="46"/>
  <c r="H2754" i="46"/>
  <c r="H2752" i="46"/>
  <c r="H2747" i="46"/>
  <c r="H2739" i="46"/>
  <c r="H2736" i="46"/>
  <c r="H2732" i="46"/>
  <c r="H2729" i="46"/>
  <c r="H2725" i="46"/>
  <c r="H2722" i="46"/>
  <c r="H2718" i="46"/>
  <c r="H2716" i="46"/>
  <c r="H2713" i="46"/>
  <c r="H2711" i="46"/>
  <c r="H2709" i="46"/>
  <c r="H2703" i="46"/>
  <c r="H2700" i="46"/>
  <c r="H2697" i="46"/>
  <c r="H2695" i="46"/>
  <c r="H2692" i="46"/>
  <c r="H2690" i="46"/>
  <c r="H2687" i="46"/>
  <c r="H2685" i="46"/>
  <c r="H2683" i="46"/>
  <c r="H2677" i="46"/>
  <c r="H2674" i="46"/>
  <c r="H2671" i="46"/>
  <c r="H2669" i="46"/>
  <c r="H2656" i="46"/>
  <c r="H2653" i="46"/>
  <c r="H2650" i="46"/>
  <c r="H2648" i="46"/>
  <c r="H2636" i="46"/>
  <c r="H2633" i="46"/>
  <c r="H2630" i="46"/>
  <c r="H2628" i="46"/>
  <c r="H2624" i="46"/>
  <c r="H2620" i="46"/>
  <c r="H2618" i="46"/>
  <c r="H2615" i="46"/>
  <c r="H2613" i="46"/>
  <c r="H2610" i="46"/>
  <c r="H2607" i="46"/>
  <c r="H2603" i="46"/>
  <c r="H2601" i="46"/>
  <c r="H2598" i="46"/>
  <c r="H2596" i="46"/>
  <c r="H2591" i="46"/>
  <c r="H2588" i="46"/>
  <c r="H2585" i="46"/>
  <c r="H2581" i="46"/>
  <c r="H2577" i="46"/>
  <c r="H2575" i="46"/>
  <c r="H2573" i="46"/>
  <c r="H2571" i="46"/>
  <c r="H2567" i="46"/>
  <c r="H2561" i="46"/>
  <c r="H2559" i="46"/>
  <c r="H2550" i="46"/>
  <c r="H2548" i="46"/>
  <c r="H2546" i="46"/>
  <c r="H2539" i="46"/>
  <c r="H2532" i="46"/>
  <c r="H2526" i="46"/>
  <c r="H2524" i="46"/>
  <c r="H2515" i="46"/>
  <c r="H2513" i="46"/>
  <c r="H2503" i="46"/>
  <c r="H2496" i="46"/>
  <c r="H2491" i="46"/>
  <c r="H2488" i="46"/>
  <c r="H2486" i="46"/>
  <c r="H2481" i="46"/>
  <c r="H2476" i="46"/>
  <c r="H2466" i="46"/>
  <c r="H2463" i="46"/>
  <c r="H2458" i="46"/>
  <c r="H2455" i="46"/>
  <c r="H2453" i="46"/>
  <c r="H2449" i="46"/>
  <c r="H2448" i="46"/>
  <c r="H2443" i="46"/>
  <c r="H2440" i="46"/>
  <c r="H2438" i="46"/>
  <c r="H2434" i="46"/>
  <c r="H2433" i="46"/>
  <c r="H2428" i="46"/>
  <c r="H2426" i="46"/>
  <c r="H2422" i="46"/>
  <c r="H2419" i="46"/>
  <c r="H2417" i="46"/>
  <c r="H2413" i="46"/>
  <c r="H2412" i="46"/>
  <c r="H2408" i="46"/>
  <c r="H2406" i="46"/>
  <c r="H2402" i="46"/>
  <c r="H2399" i="46"/>
  <c r="H2397" i="46"/>
  <c r="H2393" i="46"/>
  <c r="H2392" i="46"/>
  <c r="H2387" i="46"/>
  <c r="H2386" i="46"/>
  <c r="H2381" i="46"/>
  <c r="H2378" i="46"/>
  <c r="H2376" i="46"/>
  <c r="H2372" i="46"/>
  <c r="H2371" i="46"/>
  <c r="H2367" i="46"/>
  <c r="H2366" i="46"/>
  <c r="H2361" i="46"/>
  <c r="H2358" i="46"/>
  <c r="H2356" i="46"/>
  <c r="H2352" i="46"/>
  <c r="H2351" i="46"/>
  <c r="H2347" i="46"/>
  <c r="H2339" i="46"/>
  <c r="H2336" i="46"/>
  <c r="H2335" i="46"/>
  <c r="H2332" i="46"/>
  <c r="H2324" i="46"/>
  <c r="H2321" i="46"/>
  <c r="H2320" i="46"/>
  <c r="H2314" i="46"/>
  <c r="H2312" i="46"/>
  <c r="H2309" i="46"/>
  <c r="H2307" i="46"/>
  <c r="H2305" i="46"/>
  <c r="H2302" i="46"/>
  <c r="H2299" i="46"/>
  <c r="H2297" i="46"/>
  <c r="H2294" i="46"/>
  <c r="H2292" i="46"/>
  <c r="H2290" i="46"/>
  <c r="H2286" i="46"/>
  <c r="H2284" i="46"/>
  <c r="H2281" i="46"/>
  <c r="H2279" i="46"/>
  <c r="H2277" i="46"/>
  <c r="H2273" i="46"/>
  <c r="H2269" i="46"/>
  <c r="H2267" i="46"/>
  <c r="H2264" i="46"/>
  <c r="H2262" i="46"/>
  <c r="H2260" i="46"/>
  <c r="H2256" i="46"/>
  <c r="H2254" i="46"/>
  <c r="H2251" i="46"/>
  <c r="H2249" i="46"/>
  <c r="H2247" i="46"/>
  <c r="H2243" i="46"/>
  <c r="H2239" i="46"/>
  <c r="H2237" i="46"/>
  <c r="H2234" i="46"/>
  <c r="H2232" i="46"/>
  <c r="H2230" i="46"/>
  <c r="H2227" i="46"/>
  <c r="H2224" i="46"/>
  <c r="H2222" i="46"/>
  <c r="H2219" i="46"/>
  <c r="H2217" i="46"/>
  <c r="H2215" i="46"/>
  <c r="H2212" i="46"/>
  <c r="H2208" i="46"/>
  <c r="H2206" i="46"/>
  <c r="H2203" i="46"/>
  <c r="H2201" i="46"/>
  <c r="H2199" i="46"/>
  <c r="H2195" i="46"/>
  <c r="H2192" i="46"/>
  <c r="H2189" i="46"/>
  <c r="H2187" i="46"/>
  <c r="H2184" i="46"/>
  <c r="H2182" i="46"/>
  <c r="H2180" i="46"/>
  <c r="H2177" i="46"/>
  <c r="H2174" i="46"/>
  <c r="H2171" i="46"/>
  <c r="H2169" i="46"/>
  <c r="H2167" i="46"/>
  <c r="H2164" i="46"/>
  <c r="H2161" i="46"/>
  <c r="H2158" i="46"/>
  <c r="H2156" i="46"/>
  <c r="H2153" i="46"/>
  <c r="H2151" i="46"/>
  <c r="H2149" i="46"/>
  <c r="H2145" i="46"/>
  <c r="H2141" i="46"/>
  <c r="H2139" i="46"/>
  <c r="H2136" i="46"/>
  <c r="H2134" i="46"/>
  <c r="H2132" i="46"/>
  <c r="H2129" i="46"/>
  <c r="H2125" i="46"/>
  <c r="H2123" i="46"/>
  <c r="H2120" i="46"/>
  <c r="H2118" i="46"/>
  <c r="H2116" i="46"/>
  <c r="H2112" i="46"/>
  <c r="H2107" i="46"/>
  <c r="H2104" i="46"/>
  <c r="H2102" i="46"/>
  <c r="H2100" i="46"/>
  <c r="H2097" i="46"/>
  <c r="H2094" i="46"/>
  <c r="H2090" i="46"/>
  <c r="H2088" i="46"/>
  <c r="H2085" i="46"/>
  <c r="H2083" i="46"/>
  <c r="H2081" i="46"/>
  <c r="H2078" i="46"/>
  <c r="H2074" i="46"/>
  <c r="H2071" i="46"/>
  <c r="H2069" i="46"/>
  <c r="H2067" i="46"/>
  <c r="H2062" i="46"/>
  <c r="H2059" i="46"/>
  <c r="H2057" i="46"/>
  <c r="H2054" i="46"/>
  <c r="H2052" i="46"/>
  <c r="H2050" i="46"/>
  <c r="H2046" i="46"/>
  <c r="H2043" i="46"/>
  <c r="H2041" i="46"/>
  <c r="H2038" i="46"/>
  <c r="H2036" i="46"/>
  <c r="H2034" i="46"/>
  <c r="H2030" i="46"/>
  <c r="H2027" i="46"/>
  <c r="H2024" i="46"/>
  <c r="H2020" i="46"/>
  <c r="H2017" i="46"/>
  <c r="H2013" i="46"/>
  <c r="H2010" i="46"/>
  <c r="H2008" i="46"/>
  <c r="H2006" i="46"/>
  <c r="H2002" i="46"/>
  <c r="H1996" i="46"/>
  <c r="H1988" i="46"/>
  <c r="H1985" i="46"/>
  <c r="H1982" i="46"/>
  <c r="H1975" i="46"/>
  <c r="H1966" i="46"/>
  <c r="H1964" i="46"/>
  <c r="H1958" i="46"/>
  <c r="H1957" i="46"/>
  <c r="H1949" i="46"/>
  <c r="H1946" i="46"/>
  <c r="H1941" i="46"/>
  <c r="H1939" i="46"/>
  <c r="H1936" i="46"/>
  <c r="H1932" i="46"/>
  <c r="H1930" i="46"/>
  <c r="H1924" i="46"/>
  <c r="H1921" i="46"/>
  <c r="H1918" i="46"/>
  <c r="H1916" i="46"/>
  <c r="H1913" i="46"/>
  <c r="H1908" i="46"/>
  <c r="H1906" i="46"/>
  <c r="H1902" i="46"/>
  <c r="H1900" i="46"/>
  <c r="H1895" i="46"/>
  <c r="H1892" i="46"/>
  <c r="H1886" i="46"/>
  <c r="H1877" i="46"/>
  <c r="H1875" i="46"/>
  <c r="H1865" i="46"/>
  <c r="H1859" i="46"/>
  <c r="H1855" i="46"/>
  <c r="H1852" i="46"/>
  <c r="H1850" i="46"/>
  <c r="H1846" i="46"/>
  <c r="H1840" i="46"/>
  <c r="H1837" i="46"/>
  <c r="H1833" i="46"/>
  <c r="H1830" i="46"/>
  <c r="H1825" i="46"/>
  <c r="H1821" i="46"/>
  <c r="H1814" i="46"/>
  <c r="H1810" i="46"/>
  <c r="H1808" i="46"/>
  <c r="H1805" i="46"/>
  <c r="H1802" i="46"/>
  <c r="H1796" i="46"/>
  <c r="H1787" i="46"/>
  <c r="H1777" i="46"/>
  <c r="H1770" i="46"/>
  <c r="H1766" i="46"/>
  <c r="H1763" i="46"/>
  <c r="H1760" i="46"/>
  <c r="H1758" i="46"/>
  <c r="H1756" i="46"/>
  <c r="H1752" i="46"/>
  <c r="H1750" i="46"/>
  <c r="H1747" i="46"/>
  <c r="H1742" i="46"/>
  <c r="H1739" i="46"/>
  <c r="H1736" i="46"/>
  <c r="H1732" i="46"/>
  <c r="H1728" i="46"/>
  <c r="H1725" i="46"/>
  <c r="H1720" i="46"/>
  <c r="H1712" i="46"/>
  <c r="H1710" i="46"/>
  <c r="H1700" i="46"/>
  <c r="H1694" i="46"/>
  <c r="H1690" i="46"/>
  <c r="H1687" i="46"/>
  <c r="H1685" i="46"/>
  <c r="H1681" i="46"/>
  <c r="H1675" i="46"/>
  <c r="H1671" i="46"/>
  <c r="H1669" i="46"/>
  <c r="H1667" i="46"/>
  <c r="H1664" i="46"/>
  <c r="H1662" i="46"/>
  <c r="H1657" i="46"/>
  <c r="H1653" i="46"/>
  <c r="H1649" i="46"/>
  <c r="H1646" i="46"/>
  <c r="H1643" i="46"/>
  <c r="H1638" i="46"/>
  <c r="H1635" i="46"/>
  <c r="H1632" i="46"/>
  <c r="H1628" i="46"/>
  <c r="H1621" i="46"/>
  <c r="H1612" i="46"/>
  <c r="H1606" i="46"/>
  <c r="H1602" i="46"/>
  <c r="H1599" i="46"/>
  <c r="H1597" i="46"/>
  <c r="H1595" i="46"/>
  <c r="H1590" i="46"/>
  <c r="H1585" i="46"/>
  <c r="H1583" i="46"/>
  <c r="H1579" i="46"/>
  <c r="H1577" i="46"/>
  <c r="H1573" i="46"/>
  <c r="H1570" i="46"/>
  <c r="H1567" i="46"/>
  <c r="H1562" i="46"/>
  <c r="H1557" i="46"/>
  <c r="H1554" i="46"/>
  <c r="H1552" i="46"/>
  <c r="H1549" i="46"/>
  <c r="H1546" i="46"/>
  <c r="H1540" i="46"/>
  <c r="H1536" i="46"/>
  <c r="H1533" i="46"/>
  <c r="H1529" i="46"/>
  <c r="H1520" i="46"/>
  <c r="H1518" i="46"/>
  <c r="H1509" i="46"/>
  <c r="H1503" i="46"/>
  <c r="H1498" i="46"/>
  <c r="H1495" i="46"/>
  <c r="H1493" i="46"/>
  <c r="H1490" i="46"/>
  <c r="H1484" i="46"/>
  <c r="H1480" i="46"/>
  <c r="H1475" i="46"/>
  <c r="H1471" i="46"/>
  <c r="H1467" i="46"/>
  <c r="H1465" i="46"/>
  <c r="H1461" i="46"/>
  <c r="H1459" i="46"/>
  <c r="H1455" i="46"/>
  <c r="H1446" i="46"/>
  <c r="H1444" i="46"/>
  <c r="H1436" i="46"/>
  <c r="H1431" i="46"/>
  <c r="H1426" i="46"/>
  <c r="H1423" i="46"/>
  <c r="H1421" i="46"/>
  <c r="H1419" i="46"/>
  <c r="H1414" i="46"/>
  <c r="H1411" i="46"/>
  <c r="H1409" i="46"/>
  <c r="H1401" i="46"/>
  <c r="H1399" i="46"/>
  <c r="H1395" i="46"/>
  <c r="H1392" i="46"/>
  <c r="H1390" i="46"/>
  <c r="H1387" i="46"/>
  <c r="H1384" i="46"/>
  <c r="H1381" i="46"/>
  <c r="H1379" i="46"/>
  <c r="H1371" i="46"/>
  <c r="H1369" i="46"/>
  <c r="H1365" i="46"/>
  <c r="H1362" i="46"/>
  <c r="H1360" i="46"/>
  <c r="H1357" i="46"/>
  <c r="H1353" i="46"/>
  <c r="H1349" i="46"/>
  <c r="H1346" i="46"/>
  <c r="H1343" i="46"/>
  <c r="H1340" i="46"/>
  <c r="H1336" i="46"/>
  <c r="H1331" i="46"/>
  <c r="H1327" i="46"/>
  <c r="H1324" i="46"/>
  <c r="H1320" i="46"/>
  <c r="H1317" i="46"/>
  <c r="H1308" i="46"/>
  <c r="H1305" i="46"/>
  <c r="H1301" i="46"/>
  <c r="H1298" i="46"/>
  <c r="H1296" i="46"/>
  <c r="H1293" i="46"/>
  <c r="H1290" i="46"/>
  <c r="H1288" i="46"/>
  <c r="H1286" i="46"/>
  <c r="H1284" i="46"/>
  <c r="H1281" i="46"/>
  <c r="H1277" i="46"/>
  <c r="H1275" i="46"/>
  <c r="H1273" i="46"/>
  <c r="H1267" i="46"/>
  <c r="H1263" i="46"/>
  <c r="H1260" i="46"/>
  <c r="H1256" i="46"/>
  <c r="H1254" i="46"/>
  <c r="H1251" i="46"/>
  <c r="H1249" i="46"/>
  <c r="H1246" i="46"/>
  <c r="H1243" i="46"/>
  <c r="H1237" i="46"/>
  <c r="H1235" i="46"/>
  <c r="H1230" i="46"/>
  <c r="H1226" i="46"/>
  <c r="H1224" i="46"/>
  <c r="H1222" i="46"/>
  <c r="H1219" i="46"/>
  <c r="H1213" i="46"/>
  <c r="H1209" i="46"/>
  <c r="H1205" i="46"/>
  <c r="H1193" i="46"/>
  <c r="H1190" i="46"/>
  <c r="H1185" i="46"/>
  <c r="H1181" i="46"/>
  <c r="H1179" i="46"/>
  <c r="H1175" i="46"/>
  <c r="H1172" i="46"/>
  <c r="H1163" i="46"/>
  <c r="H1160" i="46"/>
  <c r="H1157" i="46"/>
  <c r="H1151" i="46"/>
  <c r="H1147" i="46"/>
  <c r="H1144" i="46"/>
  <c r="H1140" i="46"/>
  <c r="H1137" i="46"/>
  <c r="H1135" i="46"/>
  <c r="H1131" i="46"/>
  <c r="H1128" i="46"/>
  <c r="H1124" i="46"/>
  <c r="H1120" i="46"/>
  <c r="H1118" i="46"/>
  <c r="H1114" i="46"/>
  <c r="H1111" i="46"/>
  <c r="H1107" i="46"/>
  <c r="H1105" i="46"/>
  <c r="H1100" i="46"/>
  <c r="H1097" i="46"/>
  <c r="H1092" i="46"/>
  <c r="H1088" i="46"/>
  <c r="H1086" i="46"/>
  <c r="H1082" i="46"/>
  <c r="H1078" i="46"/>
  <c r="H1074" i="46"/>
  <c r="H1071" i="46"/>
  <c r="H1067" i="46"/>
  <c r="H1063" i="46"/>
  <c r="H1060" i="46"/>
  <c r="H1056" i="46"/>
  <c r="H1046" i="46"/>
  <c r="H1042" i="46"/>
  <c r="H1038" i="46"/>
  <c r="H1034" i="46"/>
  <c r="H1029" i="46"/>
  <c r="H1021" i="46"/>
  <c r="H1016" i="46"/>
  <c r="H1014" i="46"/>
  <c r="H995" i="46"/>
  <c r="H993" i="46"/>
  <c r="H990" i="46"/>
  <c r="H988" i="46"/>
  <c r="H985" i="46"/>
  <c r="H983" i="46"/>
  <c r="H980" i="46"/>
  <c r="H978" i="46"/>
  <c r="H967" i="46"/>
  <c r="H965" i="46"/>
  <c r="H962" i="46"/>
  <c r="H960" i="46"/>
  <c r="H957" i="46"/>
  <c r="H955" i="46"/>
  <c r="H952" i="46"/>
  <c r="H950" i="46"/>
  <c r="H947" i="46"/>
  <c r="H945" i="46"/>
  <c r="H942" i="46"/>
  <c r="H940" i="46"/>
  <c r="H935" i="46"/>
  <c r="H933" i="46"/>
  <c r="H930" i="46"/>
  <c r="H928" i="46"/>
  <c r="H924" i="46"/>
  <c r="H922" i="46"/>
  <c r="H919" i="46"/>
  <c r="H917" i="46"/>
  <c r="H913" i="46"/>
  <c r="H911" i="46"/>
  <c r="H908" i="46"/>
  <c r="H906" i="46"/>
  <c r="H896" i="46"/>
  <c r="H894" i="46"/>
  <c r="H891" i="46"/>
  <c r="H887" i="46"/>
  <c r="H883" i="46"/>
  <c r="H879" i="46"/>
  <c r="H876" i="46"/>
  <c r="H873" i="46"/>
  <c r="H871" i="46"/>
  <c r="H868" i="46"/>
  <c r="H866" i="46"/>
  <c r="H862" i="46"/>
  <c r="H859" i="46"/>
  <c r="H856" i="46"/>
  <c r="H854" i="46"/>
  <c r="H851" i="46"/>
  <c r="H849" i="46"/>
  <c r="H846" i="46"/>
  <c r="H844" i="46"/>
  <c r="H841" i="46"/>
  <c r="H839" i="46"/>
  <c r="H835" i="46"/>
  <c r="H831" i="46"/>
  <c r="H827" i="46"/>
  <c r="H823" i="46"/>
  <c r="H820" i="46"/>
  <c r="H817" i="46"/>
  <c r="H813" i="46"/>
  <c r="H809" i="46"/>
  <c r="H805" i="46"/>
  <c r="H801" i="46"/>
  <c r="H795" i="46"/>
  <c r="H791" i="46"/>
  <c r="H788" i="46"/>
  <c r="H784" i="46"/>
  <c r="H782" i="46"/>
  <c r="H779" i="46"/>
  <c r="H777" i="46"/>
  <c r="H774" i="46"/>
  <c r="H771" i="46"/>
  <c r="H767" i="46"/>
  <c r="H765" i="46"/>
  <c r="H762" i="46"/>
  <c r="H760" i="46"/>
  <c r="H757" i="46"/>
  <c r="H754" i="46"/>
  <c r="H750" i="46"/>
  <c r="H748" i="46"/>
  <c r="H745" i="46"/>
  <c r="H743" i="46"/>
  <c r="H739" i="46"/>
  <c r="H735" i="46"/>
  <c r="H733" i="46"/>
  <c r="H730" i="46"/>
  <c r="H728" i="46"/>
  <c r="H725" i="46"/>
  <c r="H721" i="46"/>
  <c r="H719" i="46"/>
  <c r="H716" i="46"/>
  <c r="H714" i="46"/>
  <c r="H711" i="46"/>
  <c r="H707" i="46"/>
  <c r="H705" i="46"/>
  <c r="H702" i="46"/>
  <c r="H700" i="46"/>
  <c r="H695" i="46"/>
  <c r="H689" i="46"/>
  <c r="H687" i="46"/>
  <c r="H685" i="46"/>
  <c r="H682" i="46"/>
  <c r="H680" i="46"/>
  <c r="H676" i="46"/>
  <c r="H671" i="46"/>
  <c r="H669" i="46"/>
  <c r="H667" i="46"/>
  <c r="H664" i="46"/>
  <c r="H662" i="46"/>
  <c r="H658" i="46"/>
  <c r="H652" i="46"/>
  <c r="H650" i="46"/>
  <c r="H648" i="46"/>
  <c r="H645" i="46"/>
  <c r="H643" i="46"/>
  <c r="H639" i="46"/>
  <c r="H636" i="46"/>
  <c r="H632" i="46"/>
  <c r="H630" i="46"/>
  <c r="H626" i="46"/>
  <c r="H620" i="46"/>
  <c r="H616" i="46"/>
  <c r="H612" i="46"/>
  <c r="H609" i="46"/>
  <c r="H605" i="46"/>
  <c r="H603" i="46"/>
  <c r="H599" i="46"/>
  <c r="H595" i="46"/>
  <c r="H591" i="46"/>
  <c r="H586" i="46"/>
  <c r="H584" i="46"/>
  <c r="H580" i="46"/>
  <c r="H574" i="46"/>
  <c r="H572" i="46"/>
  <c r="H570" i="46"/>
  <c r="H567" i="46"/>
  <c r="H565" i="46"/>
  <c r="H562" i="46"/>
  <c r="H559" i="46"/>
  <c r="H557" i="46"/>
  <c r="H553" i="46"/>
  <c r="H547" i="46"/>
  <c r="H545" i="46"/>
  <c r="H543" i="46"/>
  <c r="H540" i="46"/>
  <c r="H538" i="46"/>
  <c r="H532" i="46"/>
  <c r="H530" i="46"/>
  <c r="H528" i="46"/>
  <c r="H525" i="46"/>
  <c r="H523" i="46"/>
  <c r="H518" i="46"/>
  <c r="H516" i="46"/>
  <c r="H514" i="46"/>
  <c r="H511" i="46"/>
  <c r="H509" i="46"/>
  <c r="H506" i="46"/>
  <c r="H504" i="46"/>
  <c r="H500" i="46"/>
  <c r="H498" i="46"/>
  <c r="H495" i="46"/>
  <c r="H491" i="46"/>
  <c r="H489" i="46"/>
  <c r="H487" i="46"/>
  <c r="H484" i="46"/>
  <c r="H482" i="46"/>
  <c r="H479" i="46"/>
  <c r="H477" i="46"/>
  <c r="H474" i="46"/>
  <c r="H470" i="46"/>
  <c r="H468" i="46"/>
  <c r="H466" i="46"/>
  <c r="H463" i="46"/>
  <c r="H461" i="46"/>
  <c r="H458" i="46"/>
  <c r="H455" i="46"/>
  <c r="H451" i="46"/>
  <c r="H449" i="46"/>
  <c r="H445" i="46"/>
  <c r="H441" i="46"/>
  <c r="H439" i="46"/>
  <c r="H434" i="46"/>
  <c r="H432" i="46"/>
  <c r="H430" i="46"/>
  <c r="H427" i="46"/>
  <c r="H425" i="46"/>
  <c r="H422" i="46"/>
  <c r="H420" i="46"/>
  <c r="H415" i="46"/>
  <c r="H413" i="46"/>
  <c r="H411" i="46"/>
  <c r="H408" i="46"/>
  <c r="H406" i="46"/>
  <c r="H403" i="46"/>
  <c r="H401" i="46"/>
  <c r="H397" i="46"/>
  <c r="H393" i="46"/>
  <c r="H389" i="46"/>
  <c r="H385" i="46"/>
  <c r="H381" i="46"/>
  <c r="H378" i="46"/>
  <c r="H374" i="46"/>
  <c r="H370" i="46"/>
  <c r="H363" i="46"/>
  <c r="H360" i="46"/>
  <c r="H357" i="46"/>
  <c r="H355" i="46"/>
  <c r="H352" i="46"/>
  <c r="H348" i="46"/>
  <c r="H344" i="46"/>
  <c r="H340" i="46"/>
  <c r="H335" i="46"/>
  <c r="H333" i="46"/>
  <c r="H330" i="46"/>
  <c r="H327" i="46"/>
  <c r="H325" i="46"/>
  <c r="H322" i="46"/>
  <c r="H317" i="46"/>
  <c r="H313" i="46"/>
  <c r="H309" i="46"/>
  <c r="H304" i="46"/>
  <c r="H296" i="46"/>
  <c r="H294" i="46"/>
  <c r="H284" i="46"/>
  <c r="H278" i="46"/>
  <c r="H274" i="46"/>
  <c r="H270" i="46"/>
  <c r="H268" i="46"/>
  <c r="H264" i="46"/>
  <c r="H256" i="46"/>
  <c r="H254" i="46"/>
  <c r="H251" i="46"/>
  <c r="H249" i="46"/>
  <c r="H245" i="46"/>
  <c r="H243" i="46"/>
  <c r="H241" i="46"/>
  <c r="H238" i="46"/>
  <c r="H236" i="46"/>
  <c r="H232" i="46"/>
  <c r="H229" i="46"/>
  <c r="H225" i="46"/>
  <c r="H221" i="46"/>
  <c r="H217" i="46"/>
  <c r="H206" i="46"/>
  <c r="H203" i="46"/>
  <c r="H199" i="46"/>
  <c r="H196" i="46"/>
  <c r="H192" i="46"/>
  <c r="H189" i="46"/>
  <c r="H186" i="46"/>
  <c r="H183" i="46"/>
  <c r="H178" i="46"/>
  <c r="H174" i="46"/>
  <c r="H171" i="46"/>
  <c r="H165" i="46"/>
  <c r="H161" i="46"/>
  <c r="H159" i="46"/>
  <c r="H155" i="46"/>
  <c r="H153" i="46"/>
  <c r="H150" i="46"/>
  <c r="H146" i="46"/>
  <c r="H142" i="46"/>
  <c r="H138" i="46"/>
  <c r="H135" i="46"/>
  <c r="H131" i="46"/>
  <c r="H126" i="46"/>
  <c r="H123" i="46"/>
  <c r="H119" i="46"/>
  <c r="H117" i="46"/>
  <c r="H110" i="46"/>
  <c r="H106" i="46"/>
  <c r="H103" i="46"/>
  <c r="H100" i="46"/>
  <c r="H97" i="46"/>
  <c r="H94" i="46"/>
  <c r="H90" i="46"/>
  <c r="H84" i="46"/>
  <c r="H82" i="46"/>
  <c r="H78" i="46"/>
  <c r="H75" i="46"/>
  <c r="H71" i="46"/>
  <c r="H69" i="46"/>
  <c r="H65" i="46"/>
  <c r="H62" i="46"/>
  <c r="H55" i="46"/>
  <c r="H52" i="46"/>
  <c r="H47" i="46"/>
  <c r="H39" i="46"/>
  <c r="H37" i="46"/>
  <c r="H27" i="46"/>
  <c r="H21" i="46"/>
  <c r="H16" i="46"/>
  <c r="H13" i="46"/>
  <c r="H11" i="46"/>
  <c r="H7" i="46"/>
  <c r="H2973" i="46" l="1"/>
  <c r="H2952" i="46"/>
  <c r="H569" i="46"/>
  <c r="H4310" i="46"/>
  <c r="I167" i="46"/>
  <c r="I3" i="46" s="1"/>
  <c r="H89" i="46"/>
  <c r="H177" i="46"/>
  <c r="H46" i="46"/>
  <c r="H202" i="46"/>
  <c r="H141" i="46"/>
  <c r="H343" i="46"/>
  <c r="H625" i="46"/>
  <c r="H369" i="46"/>
  <c r="H125" i="46"/>
  <c r="H308" i="46"/>
  <c r="H1020" i="46"/>
  <c r="H1528" i="46"/>
  <c r="H1719" i="46"/>
  <c r="H1795" i="46"/>
  <c r="H2375" i="46"/>
  <c r="H130" i="46"/>
  <c r="H312" i="46"/>
  <c r="H552" i="46"/>
  <c r="H1028" i="46"/>
  <c r="H1027" i="46" s="1"/>
  <c r="H1319" i="46"/>
  <c r="H1383" i="46"/>
  <c r="H1454" i="46"/>
  <c r="H1627" i="46"/>
  <c r="H1824" i="46"/>
  <c r="H1823" i="46" s="1"/>
  <c r="H1944" i="46"/>
  <c r="H1974" i="46"/>
  <c r="H2073" i="46"/>
  <c r="H2106" i="46"/>
  <c r="H2396" i="46"/>
  <c r="H2432" i="46"/>
  <c r="H2580" i="46"/>
  <c r="H2861" i="46"/>
  <c r="H3149" i="46"/>
  <c r="H3531" i="46"/>
  <c r="H4289" i="46"/>
  <c r="H861" i="46"/>
  <c r="H878" i="46"/>
  <c r="H1262" i="46"/>
  <c r="H1479" i="46"/>
  <c r="H1535" i="46"/>
  <c r="H1556" i="46"/>
  <c r="H1727" i="46"/>
  <c r="H1885" i="46"/>
  <c r="H2128" i="46"/>
  <c r="H2345" i="46"/>
  <c r="H2365" i="46"/>
  <c r="H2416" i="46"/>
  <c r="H2452" i="46"/>
  <c r="H2566" i="46"/>
  <c r="H3416" i="46"/>
  <c r="H4368" i="46"/>
  <c r="H619" i="46"/>
  <c r="H1266" i="46"/>
  <c r="H1326" i="46"/>
  <c r="H1348" i="46"/>
  <c r="H1539" i="46"/>
  <c r="H1561" i="46"/>
  <c r="H2045" i="46"/>
  <c r="H2061" i="46"/>
  <c r="H2163" i="46"/>
  <c r="H2226" i="46"/>
  <c r="H2350" i="46"/>
  <c r="H2385" i="46"/>
  <c r="H2437" i="46"/>
  <c r="H3421" i="46"/>
  <c r="H3668" i="46"/>
  <c r="H3885" i="46"/>
  <c r="H542" i="46"/>
  <c r="H886" i="46"/>
  <c r="H1041" i="46"/>
  <c r="H1208" i="46"/>
  <c r="H1229" i="46"/>
  <c r="H1413" i="46"/>
  <c r="H1894" i="46"/>
  <c r="H1987" i="46"/>
  <c r="H2330" i="46"/>
  <c r="H2370" i="46"/>
  <c r="H2590" i="46"/>
  <c r="H2847" i="46"/>
  <c r="H3677" i="46"/>
  <c r="H3913" i="46"/>
  <c r="H54" i="46"/>
  <c r="H303" i="46"/>
  <c r="H1045" i="46"/>
  <c r="H1212" i="46"/>
  <c r="H1839" i="46"/>
  <c r="H2016" i="46"/>
  <c r="H2343" i="46"/>
  <c r="H2355" i="46"/>
  <c r="H2391" i="46"/>
  <c r="H2462" i="46"/>
  <c r="H3202" i="46"/>
  <c r="H3404" i="46"/>
  <c r="H3510" i="46"/>
  <c r="H4301" i="46"/>
  <c r="H4357" i="46"/>
  <c r="H579" i="46"/>
  <c r="H209" i="46"/>
  <c r="H1073" i="46"/>
  <c r="H2019" i="46"/>
  <c r="H2411" i="46"/>
  <c r="H2447" i="46"/>
  <c r="H2531" i="46"/>
  <c r="H2786" i="46"/>
  <c r="H3045" i="46"/>
  <c r="H3449" i="46"/>
  <c r="H3919" i="46"/>
  <c r="H4023" i="46"/>
  <c r="H4243" i="46"/>
  <c r="H454" i="46"/>
  <c r="H826" i="46"/>
  <c r="H1123" i="46"/>
  <c r="H1631" i="46"/>
  <c r="H1804" i="46"/>
  <c r="H2077" i="46"/>
  <c r="H2093" i="46"/>
  <c r="H2111" i="46"/>
  <c r="H2144" i="46"/>
  <c r="H2160" i="46"/>
  <c r="H2176" i="46"/>
  <c r="H2191" i="46"/>
  <c r="H2272" i="46"/>
  <c r="H2735" i="46"/>
  <c r="H2796" i="46"/>
  <c r="H3055" i="46"/>
  <c r="H3325" i="46"/>
  <c r="H3360" i="46"/>
  <c r="H3471" i="46"/>
  <c r="H3613" i="46"/>
  <c r="H3785" i="46"/>
  <c r="H3882" i="46"/>
  <c r="H4053" i="46"/>
  <c r="H4160" i="46"/>
  <c r="H4274" i="46"/>
  <c r="H4293" i="46"/>
  <c r="H137" i="46"/>
  <c r="H182" i="46"/>
  <c r="H228" i="46"/>
  <c r="H359" i="46"/>
  <c r="H384" i="46"/>
  <c r="H457" i="46"/>
  <c r="H473" i="46"/>
  <c r="H598" i="46"/>
  <c r="H808" i="46"/>
  <c r="H830" i="46"/>
  <c r="H882" i="46"/>
  <c r="H1037" i="46"/>
  <c r="H1127" i="46"/>
  <c r="H1483" i="46"/>
  <c r="H1634" i="46"/>
  <c r="H1891" i="46"/>
  <c r="H1984" i="46"/>
  <c r="H2029" i="46"/>
  <c r="H2096" i="46"/>
  <c r="H2194" i="46"/>
  <c r="H2211" i="46"/>
  <c r="H2242" i="46"/>
  <c r="H2606" i="46"/>
  <c r="H2623" i="46"/>
  <c r="H2738" i="46"/>
  <c r="H2817" i="46"/>
  <c r="H3097" i="46"/>
  <c r="H3474" i="46"/>
  <c r="H3598" i="46"/>
  <c r="H3979" i="46"/>
  <c r="H4056" i="46"/>
  <c r="H4109" i="46"/>
  <c r="H4126" i="46"/>
  <c r="H4143" i="46"/>
  <c r="H4255" i="46"/>
  <c r="H4277" i="46"/>
  <c r="H4372" i="46"/>
  <c r="H134" i="46"/>
  <c r="H198" i="46"/>
  <c r="H594" i="46"/>
  <c r="H1981" i="46"/>
  <c r="H51" i="46"/>
  <c r="H185" i="46"/>
  <c r="H362" i="46"/>
  <c r="H388" i="46"/>
  <c r="H561" i="46"/>
  <c r="H812" i="46"/>
  <c r="H834" i="46"/>
  <c r="H1110" i="46"/>
  <c r="H1130" i="46"/>
  <c r="H1150" i="46"/>
  <c r="H1352" i="46"/>
  <c r="H1545" i="46"/>
  <c r="H1566" i="46"/>
  <c r="H1836" i="46"/>
  <c r="H2012" i="46"/>
  <c r="H2609" i="46"/>
  <c r="H2721" i="46"/>
  <c r="H2820" i="46"/>
  <c r="H2870" i="46"/>
  <c r="H3085" i="46"/>
  <c r="H3101" i="46"/>
  <c r="H3274" i="46"/>
  <c r="H3294" i="46"/>
  <c r="H3439" i="46"/>
  <c r="H3491" i="46"/>
  <c r="H3888" i="46"/>
  <c r="H3947" i="46"/>
  <c r="H3963" i="46"/>
  <c r="H3982" i="46"/>
  <c r="H4205" i="46"/>
  <c r="H4261" i="46"/>
  <c r="H4280" i="46"/>
  <c r="H4375" i="46"/>
  <c r="H380" i="46"/>
  <c r="H638" i="46"/>
  <c r="H804" i="46"/>
  <c r="H1081" i="46"/>
  <c r="H1323" i="46"/>
  <c r="H2026" i="46"/>
  <c r="H145" i="46"/>
  <c r="H756" i="46"/>
  <c r="H816" i="46"/>
  <c r="H890" i="46"/>
  <c r="H1070" i="46"/>
  <c r="H1091" i="46"/>
  <c r="H1113" i="46"/>
  <c r="H1548" i="46"/>
  <c r="H1589" i="46"/>
  <c r="H1738" i="46"/>
  <c r="H2554" i="46"/>
  <c r="H2724" i="46"/>
  <c r="H2824" i="46"/>
  <c r="H3066" i="46"/>
  <c r="H3104" i="46"/>
  <c r="H3277" i="46"/>
  <c r="H3350" i="46"/>
  <c r="H3446" i="46"/>
  <c r="H3494" i="46"/>
  <c r="H3621" i="46"/>
  <c r="H3682" i="46"/>
  <c r="H3774" i="46"/>
  <c r="H3892" i="46"/>
  <c r="H3916" i="46"/>
  <c r="H3933" i="46"/>
  <c r="H3950" i="46"/>
  <c r="H3966" i="46"/>
  <c r="H4264" i="46"/>
  <c r="H224" i="46"/>
  <c r="H1345" i="46"/>
  <c r="H205" i="46"/>
  <c r="H99" i="46"/>
  <c r="H188" i="46"/>
  <c r="H392" i="46"/>
  <c r="H738" i="46"/>
  <c r="H790" i="46"/>
  <c r="H61" i="46"/>
  <c r="H102" i="46"/>
  <c r="H149" i="46"/>
  <c r="H191" i="46"/>
  <c r="H329" i="46"/>
  <c r="H608" i="46"/>
  <c r="H794" i="46"/>
  <c r="H1218" i="46"/>
  <c r="H1339" i="46"/>
  <c r="H1645" i="46"/>
  <c r="H1741" i="46"/>
  <c r="H1920" i="46"/>
  <c r="H2465" i="46"/>
  <c r="H2728" i="46"/>
  <c r="H2828" i="46"/>
  <c r="H2924" i="46"/>
  <c r="H2960" i="46"/>
  <c r="H2981" i="46"/>
  <c r="H3107" i="46"/>
  <c r="H3280" i="46"/>
  <c r="H3590" i="46"/>
  <c r="H3607" i="46"/>
  <c r="H3624" i="46"/>
  <c r="H3685" i="46"/>
  <c r="H3730" i="46"/>
  <c r="H4043" i="46"/>
  <c r="H4192" i="46"/>
  <c r="H4305" i="46"/>
  <c r="H615" i="46"/>
  <c r="H1033" i="46"/>
  <c r="H231" i="46"/>
  <c r="H77" i="46"/>
  <c r="H122" i="46"/>
  <c r="H164" i="46"/>
  <c r="H444" i="46"/>
  <c r="H494" i="46"/>
  <c r="H773" i="46"/>
  <c r="H170" i="46"/>
  <c r="H373" i="46"/>
  <c r="H396" i="46"/>
  <c r="H724" i="46"/>
  <c r="H819" i="46"/>
  <c r="H1050" i="46"/>
  <c r="H64" i="46"/>
  <c r="H105" i="46"/>
  <c r="H173" i="46"/>
  <c r="H195" i="46"/>
  <c r="H220" i="46"/>
  <c r="H377" i="46"/>
  <c r="H590" i="46"/>
  <c r="H611" i="46"/>
  <c r="H635" i="46"/>
  <c r="H710" i="46"/>
  <c r="H727" i="46"/>
  <c r="H800" i="46"/>
  <c r="H822" i="46"/>
  <c r="H858" i="46"/>
  <c r="H875" i="46"/>
  <c r="H1055" i="46"/>
  <c r="H1077" i="46"/>
  <c r="H1139" i="46"/>
  <c r="H1280" i="46"/>
  <c r="H1342" i="46"/>
  <c r="H1532" i="46"/>
  <c r="H1648" i="46"/>
  <c r="H1724" i="46"/>
  <c r="H1801" i="46"/>
  <c r="H1923" i="46"/>
  <c r="H2023" i="46"/>
  <c r="H2173" i="46"/>
  <c r="H2301" i="46"/>
  <c r="H2475" i="46"/>
  <c r="H2468" i="46" s="1"/>
  <c r="H2731" i="46"/>
  <c r="H2793" i="46"/>
  <c r="H2832" i="46"/>
  <c r="H2964" i="46"/>
  <c r="H2985" i="46"/>
  <c r="H3051" i="46"/>
  <c r="H3227" i="46"/>
  <c r="H3283" i="46"/>
  <c r="H3304" i="46"/>
  <c r="H3453" i="46"/>
  <c r="H3610" i="46"/>
  <c r="H3627" i="46"/>
  <c r="H3688" i="46"/>
  <c r="H3716" i="46"/>
  <c r="H3879" i="46"/>
  <c r="H4028" i="46"/>
  <c r="H4047" i="46"/>
  <c r="H4176" i="46"/>
  <c r="J167" i="46"/>
  <c r="J3" i="46" s="1"/>
  <c r="J1926" i="46"/>
  <c r="I1926" i="46"/>
  <c r="H3958" i="46"/>
  <c r="H116" i="46"/>
  <c r="H642" i="46"/>
  <c r="H3769" i="46"/>
  <c r="H713" i="46"/>
  <c r="H1330" i="46"/>
  <c r="H3116" i="46"/>
  <c r="H3328" i="46"/>
  <c r="H410" i="46"/>
  <c r="H564" i="46"/>
  <c r="H629" i="46"/>
  <c r="H2918" i="46"/>
  <c r="H848" i="46"/>
  <c r="H939" i="46"/>
  <c r="H3519" i="46"/>
  <c r="H1551" i="46"/>
  <c r="H1899" i="46"/>
  <c r="H2682" i="46"/>
  <c r="H3780" i="46"/>
  <c r="H3867" i="46"/>
  <c r="H4153" i="46"/>
  <c r="H2425" i="46"/>
  <c r="H2595" i="46"/>
  <c r="H2689" i="46"/>
  <c r="H3593" i="46"/>
  <c r="H759" i="46"/>
  <c r="H316" i="46"/>
  <c r="H419" i="46"/>
  <c r="H503" i="46"/>
  <c r="H987" i="46"/>
  <c r="H2617" i="46"/>
  <c r="H2673" i="46"/>
  <c r="H2694" i="46"/>
  <c r="H2940" i="46"/>
  <c r="H460" i="46"/>
  <c r="H602" i="46"/>
  <c r="H1117" i="46"/>
  <c r="H1356" i="46"/>
  <c r="H1955" i="46"/>
  <c r="H2652" i="46"/>
  <c r="H2968" i="46"/>
  <c r="H3287" i="46"/>
  <c r="H3751" i="46"/>
  <c r="H354" i="46"/>
  <c r="H481" i="46"/>
  <c r="H853" i="46"/>
  <c r="H927" i="46"/>
  <c r="H1576" i="46"/>
  <c r="H2584" i="46"/>
  <c r="H2640" i="46"/>
  <c r="H2660" i="46"/>
  <c r="H2715" i="46"/>
  <c r="H4117" i="46"/>
  <c r="H916" i="46"/>
  <c r="H2087" i="46"/>
  <c r="H2647" i="46"/>
  <c r="H2668" i="46"/>
  <c r="H2880" i="46"/>
  <c r="H2892" i="46"/>
  <c r="H2927" i="46"/>
  <c r="H3719" i="46"/>
  <c r="H661" i="46"/>
  <c r="H405" i="46"/>
  <c r="H2283" i="46"/>
  <c r="H2905" i="46"/>
  <c r="H3498" i="46"/>
  <c r="H3710" i="46"/>
  <c r="H3724" i="46"/>
  <c r="H4112" i="46"/>
  <c r="H4197" i="46"/>
  <c r="H4362" i="46"/>
  <c r="H647" i="46"/>
  <c r="H1582" i="46"/>
  <c r="H1755" i="46"/>
  <c r="H2080" i="46"/>
  <c r="H2148" i="46"/>
  <c r="H2289" i="46"/>
  <c r="H3535" i="46"/>
  <c r="H3705" i="46"/>
  <c r="H3739" i="46"/>
  <c r="H4184" i="46"/>
  <c r="H486" i="46"/>
  <c r="H508" i="46"/>
  <c r="H893" i="46"/>
  <c r="H910" i="46"/>
  <c r="H982" i="46"/>
  <c r="H992" i="46"/>
  <c r="H1096" i="46"/>
  <c r="H1813" i="46"/>
  <c r="H1905" i="46"/>
  <c r="H1929" i="46"/>
  <c r="H2155" i="46"/>
  <c r="H2214" i="46"/>
  <c r="H2236" i="46"/>
  <c r="H2405" i="46"/>
  <c r="H3037" i="46"/>
  <c r="H3122" i="46"/>
  <c r="H3410" i="46"/>
  <c r="H3816" i="46"/>
  <c r="H3922" i="46"/>
  <c r="H3953" i="46"/>
  <c r="H4031" i="46"/>
  <c r="H4147" i="46"/>
  <c r="H4129" i="46"/>
  <c r="H4065" i="46"/>
  <c r="H2699" i="46"/>
  <c r="H1184" i="46"/>
  <c r="H1013" i="46"/>
  <c r="H781" i="46"/>
  <c r="H497" i="46"/>
  <c r="H109" i="46"/>
  <c r="H347" i="46"/>
  <c r="H556" i="46"/>
  <c r="H2221" i="46"/>
  <c r="H3129" i="46"/>
  <c r="H3212" i="46"/>
  <c r="H3632" i="46"/>
  <c r="H3907" i="46"/>
  <c r="H3942" i="46"/>
  <c r="H81" i="46"/>
  <c r="H400" i="46"/>
  <c r="H1746" i="46"/>
  <c r="H1915" i="46"/>
  <c r="H2276" i="46"/>
  <c r="H2523" i="46"/>
  <c r="H2627" i="46"/>
  <c r="H2910" i="46"/>
  <c r="H949" i="46"/>
  <c r="H3560" i="46"/>
  <c r="H3734" i="46"/>
  <c r="H448" i="46"/>
  <c r="H1364" i="46"/>
  <c r="H2131" i="46"/>
  <c r="H2799" i="46"/>
  <c r="H2947" i="46"/>
  <c r="H3340" i="46"/>
  <c r="H3372" i="46"/>
  <c r="H3514" i="46"/>
  <c r="H3565" i="46"/>
  <c r="H3585" i="46"/>
  <c r="H3902" i="46"/>
  <c r="H3971" i="46"/>
  <c r="H152" i="46"/>
  <c r="H240" i="46"/>
  <c r="H476" i="46"/>
  <c r="H583" i="46"/>
  <c r="H666" i="46"/>
  <c r="H679" i="46"/>
  <c r="H704" i="46"/>
  <c r="H764" i="46"/>
  <c r="H776" i="46"/>
  <c r="H838" i="46"/>
  <c r="H1085" i="46"/>
  <c r="H1134" i="46"/>
  <c r="H1248" i="46"/>
  <c r="H1386" i="46"/>
  <c r="H1689" i="46"/>
  <c r="H1854" i="46"/>
  <c r="H1935" i="46"/>
  <c r="H2099" i="46"/>
  <c r="H2186" i="46"/>
  <c r="H2205" i="46"/>
  <c r="H2253" i="46"/>
  <c r="H2311" i="46"/>
  <c r="H2480" i="46"/>
  <c r="H2600" i="46"/>
  <c r="H2612" i="46"/>
  <c r="H2632" i="46"/>
  <c r="H2897" i="46"/>
  <c r="H3004" i="46"/>
  <c r="H3069" i="46"/>
  <c r="H3111" i="46"/>
  <c r="H3297" i="46"/>
  <c r="H3308" i="46"/>
  <c r="H3425" i="46"/>
  <c r="H3457" i="46"/>
  <c r="H3462" i="46"/>
  <c r="H3477" i="46"/>
  <c r="H3541" i="46"/>
  <c r="H3579" i="46"/>
  <c r="H3824" i="46"/>
  <c r="H3843" i="46"/>
  <c r="H3985" i="46"/>
  <c r="H4036" i="46"/>
  <c r="H4060" i="46"/>
  <c r="H4168" i="46"/>
  <c r="H4268" i="46"/>
  <c r="H235" i="46"/>
  <c r="H1807" i="46"/>
  <c r="H1845" i="46"/>
  <c r="H2122" i="46"/>
  <c r="H2179" i="46"/>
  <c r="H2246" i="46"/>
  <c r="H2304" i="46"/>
  <c r="H4284" i="46"/>
  <c r="H513" i="46"/>
  <c r="H843" i="46"/>
  <c r="H870" i="46"/>
  <c r="H932" i="46"/>
  <c r="H954" i="46"/>
  <c r="H964" i="46"/>
  <c r="H1174" i="46"/>
  <c r="H1464" i="46"/>
  <c r="H2558" i="46"/>
  <c r="H2865" i="46"/>
  <c r="H3205" i="46"/>
  <c r="H3238" i="46"/>
  <c r="H3252" i="46"/>
  <c r="H3333" i="46"/>
  <c r="H3555" i="46"/>
  <c r="H3570" i="46"/>
  <c r="H3927" i="46"/>
  <c r="H4082" i="46"/>
  <c r="H4248" i="46"/>
  <c r="H4296" i="46"/>
  <c r="H699" i="46"/>
  <c r="H1394" i="46"/>
  <c r="H1418" i="46"/>
  <c r="H2049" i="46"/>
  <c r="H2490" i="46"/>
  <c r="H2708" i="46"/>
  <c r="H2851" i="46"/>
  <c r="H2932" i="46"/>
  <c r="H3231" i="46"/>
  <c r="H3503" i="46"/>
  <c r="H3546" i="46"/>
  <c r="H3851" i="46"/>
  <c r="H3993" i="46"/>
  <c r="H4077" i="46"/>
  <c r="H6" i="46"/>
  <c r="H158" i="46"/>
  <c r="H273" i="46"/>
  <c r="H93" i="46"/>
  <c r="H248" i="46"/>
  <c r="H263" i="46"/>
  <c r="H324" i="46"/>
  <c r="H424" i="46"/>
  <c r="H465" i="46"/>
  <c r="H522" i="46"/>
  <c r="H684" i="46"/>
  <c r="H732" i="46"/>
  <c r="H742" i="46"/>
  <c r="H865" i="46"/>
  <c r="H905" i="46"/>
  <c r="H921" i="46"/>
  <c r="H959" i="46"/>
  <c r="H977" i="46"/>
  <c r="H1104" i="46"/>
  <c r="H1143" i="46"/>
  <c r="H1234" i="46"/>
  <c r="H1292" i="46"/>
  <c r="H1458" i="46"/>
  <c r="H1470" i="46"/>
  <c r="H1497" i="46"/>
  <c r="H1601" i="46"/>
  <c r="H1652" i="46"/>
  <c r="H1666" i="46"/>
  <c r="H1731" i="46"/>
  <c r="H2033" i="46"/>
  <c r="H537" i="46"/>
  <c r="H718" i="46"/>
  <c r="H944" i="46"/>
  <c r="H1283" i="46"/>
  <c r="H1425" i="46"/>
  <c r="H1489" i="46"/>
  <c r="H1569" i="46"/>
  <c r="H1594" i="46"/>
  <c r="H1661" i="46"/>
  <c r="H1765" i="46"/>
  <c r="H1829" i="46"/>
  <c r="H2056" i="46"/>
  <c r="H15" i="46"/>
  <c r="H438" i="46"/>
  <c r="H2328" i="46"/>
  <c r="H2319" i="46"/>
  <c r="H253" i="46"/>
  <c r="H332" i="46"/>
  <c r="H429" i="46"/>
  <c r="H527" i="46"/>
  <c r="H747" i="46"/>
  <c r="H1059" i="46"/>
  <c r="H1156" i="46"/>
  <c r="H1221" i="46"/>
  <c r="H1253" i="46"/>
  <c r="H1272" i="46"/>
  <c r="H1300" i="46"/>
  <c r="H1637" i="46"/>
  <c r="H1680" i="46"/>
  <c r="H2005" i="46"/>
  <c r="H2040" i="46"/>
  <c r="H2066" i="46"/>
  <c r="H2115" i="46"/>
  <c r="H2166" i="46"/>
  <c r="H2229" i="46"/>
  <c r="H2259" i="46"/>
  <c r="H2296" i="46"/>
  <c r="H2538" i="46"/>
  <c r="H2746" i="46"/>
  <c r="H2835" i="46"/>
  <c r="H2873" i="46"/>
  <c r="H3088" i="46"/>
  <c r="H3180" i="46"/>
  <c r="H3259" i="46"/>
  <c r="H3315" i="46"/>
  <c r="H3434" i="46"/>
  <c r="H3524" i="46"/>
  <c r="H3616" i="46"/>
  <c r="H3640" i="46"/>
  <c r="H3756" i="46"/>
  <c r="H3937" i="46"/>
  <c r="H4095" i="46"/>
  <c r="H4134" i="46"/>
  <c r="H4163" i="46"/>
  <c r="H4208" i="46"/>
  <c r="H4322" i="46"/>
  <c r="H2807" i="46"/>
  <c r="H2885" i="46"/>
  <c r="H2994" i="46"/>
  <c r="H3058" i="46"/>
  <c r="H3159" i="46"/>
  <c r="H3353" i="46"/>
  <c r="H3363" i="46"/>
  <c r="H3482" i="46"/>
  <c r="H3602" i="46"/>
  <c r="H2138" i="46"/>
  <c r="H2198" i="46"/>
  <c r="H2266" i="46"/>
  <c r="H2756" i="46"/>
  <c r="H3152" i="46"/>
  <c r="H3187" i="46"/>
  <c r="H4100" i="46"/>
  <c r="H4179" i="46"/>
  <c r="H4217" i="46"/>
  <c r="H4331" i="46"/>
  <c r="H68" i="46"/>
  <c r="H2334" i="46"/>
  <c r="H2570" i="46"/>
  <c r="H2827" i="46" l="1"/>
  <c r="H3815" i="46"/>
  <c r="H2431" i="46"/>
  <c r="H2374" i="46"/>
  <c r="H2451" i="46"/>
  <c r="H3768" i="46"/>
  <c r="H3631" i="46"/>
  <c r="H3733" i="46"/>
  <c r="H3415" i="46"/>
  <c r="H4367" i="46"/>
  <c r="H3681" i="46"/>
  <c r="H2390" i="46"/>
  <c r="H2015" i="46"/>
  <c r="H2436" i="46"/>
  <c r="H2395" i="46"/>
  <c r="H2990" i="46"/>
  <c r="H2816" i="46"/>
  <c r="H4254" i="46"/>
  <c r="H1126" i="46"/>
  <c r="H4046" i="46"/>
  <c r="H3895" i="46"/>
  <c r="H2720" i="46"/>
  <c r="H2354" i="46"/>
  <c r="H2415" i="46"/>
  <c r="H2022" i="46"/>
  <c r="H3273" i="46"/>
  <c r="H2734" i="46"/>
  <c r="H3100" i="46"/>
  <c r="H2349" i="46"/>
  <c r="H194" i="46"/>
  <c r="H2742" i="46"/>
  <c r="H1109" i="46"/>
  <c r="H140" i="46"/>
  <c r="H1040" i="46"/>
  <c r="H227" i="46"/>
  <c r="H3878" i="46"/>
  <c r="H1338" i="46"/>
  <c r="H201" i="46"/>
  <c r="H2446" i="46"/>
  <c r="H176" i="46"/>
  <c r="H3445" i="46"/>
  <c r="H2461" i="46"/>
  <c r="H376" i="46"/>
  <c r="H634" i="46"/>
  <c r="H2369" i="46"/>
  <c r="H4267" i="46"/>
  <c r="H1469" i="46"/>
  <c r="H2342" i="46"/>
  <c r="H969" i="46"/>
  <c r="H1828" i="46"/>
  <c r="H2384" i="46"/>
  <c r="H157" i="46"/>
  <c r="H1058" i="46"/>
  <c r="H1095" i="46"/>
  <c r="H1943" i="46"/>
  <c r="H2410" i="46"/>
  <c r="H2364" i="46"/>
  <c r="H2946" i="46"/>
  <c r="H2318" i="46"/>
  <c r="H2327" i="46"/>
  <c r="H129" i="46"/>
  <c r="H2727" i="46"/>
  <c r="H898" i="46"/>
  <c r="H815" i="46"/>
  <c r="H1478" i="46"/>
  <c r="H365" i="46"/>
  <c r="H618" i="46"/>
  <c r="H3230" i="46"/>
  <c r="H169" i="46"/>
  <c r="H607" i="46"/>
  <c r="H1116" i="46"/>
  <c r="H589" i="46"/>
  <c r="H443" i="46"/>
  <c r="H614" i="46"/>
  <c r="H223" i="46"/>
  <c r="H3891" i="46"/>
  <c r="H593" i="46"/>
  <c r="H829" i="46"/>
  <c r="H1122" i="46"/>
  <c r="H2333" i="46"/>
  <c r="H1651" i="46"/>
  <c r="H601" i="46"/>
  <c r="H148" i="46"/>
  <c r="H1142" i="46"/>
  <c r="H885" i="46"/>
  <c r="H2579" i="46"/>
  <c r="H799" i="46"/>
  <c r="H1049" i="46"/>
  <c r="H395" i="46"/>
  <c r="H793" i="46"/>
  <c r="H391" i="46"/>
  <c r="H2823" i="46"/>
  <c r="H1080" i="46"/>
  <c r="H1149" i="46"/>
  <c r="H833" i="46"/>
  <c r="H387" i="46"/>
  <c r="H1036" i="46"/>
  <c r="H807" i="46"/>
  <c r="H825" i="46"/>
  <c r="H1994" i="46"/>
  <c r="H67" i="46"/>
  <c r="H1560" i="46"/>
  <c r="H1103" i="46"/>
  <c r="H1133" i="46"/>
  <c r="H1012" i="46"/>
  <c r="H1812" i="46"/>
  <c r="H208" i="46"/>
  <c r="H1463" i="46"/>
  <c r="H1084" i="46"/>
  <c r="J2" i="46"/>
  <c r="H1054" i="46"/>
  <c r="H219" i="46"/>
  <c r="H1032" i="46"/>
  <c r="H1090" i="46"/>
  <c r="H803" i="46"/>
  <c r="H811" i="46"/>
  <c r="H597" i="46"/>
  <c r="H383" i="46"/>
  <c r="H3584" i="46"/>
  <c r="H2792" i="46"/>
  <c r="I2" i="46"/>
  <c r="H1417" i="46"/>
  <c r="H3286" i="46"/>
  <c r="H108" i="46"/>
  <c r="H3359" i="46"/>
  <c r="H502" i="46"/>
  <c r="H3110" i="46"/>
  <c r="H3540" i="46"/>
  <c r="H3601" i="46"/>
  <c r="H1593" i="46"/>
  <c r="H447" i="46"/>
  <c r="H1488" i="46"/>
  <c r="H2479" i="46"/>
  <c r="H2904" i="46"/>
  <c r="H2275" i="46"/>
  <c r="H4283" i="46"/>
  <c r="H2626" i="46"/>
  <c r="H2594" i="46"/>
  <c r="H2197" i="46"/>
  <c r="H3456" i="46"/>
  <c r="H2147" i="46"/>
  <c r="H262" i="46"/>
  <c r="H837" i="46"/>
  <c r="H536" i="46"/>
  <c r="H1745" i="46"/>
  <c r="H1575" i="46"/>
  <c r="H2553" i="46"/>
  <c r="H938" i="46"/>
  <c r="H234" i="46"/>
  <c r="H3497" i="46"/>
  <c r="H3704" i="46"/>
  <c r="H3970" i="46"/>
  <c r="H698" i="46"/>
  <c r="H3936" i="46"/>
  <c r="H2065" i="46"/>
  <c r="H80" i="46"/>
  <c r="H3054" i="46"/>
  <c r="H641" i="46"/>
  <c r="H2879" i="46"/>
  <c r="H1844" i="46"/>
  <c r="H1660" i="46"/>
  <c r="H2667" i="46"/>
  <c r="H4146" i="46"/>
  <c r="H4059" i="46"/>
  <c r="H741" i="46"/>
  <c r="H3121" i="46"/>
  <c r="H1355" i="46"/>
  <c r="H399" i="46"/>
  <c r="H3307" i="46"/>
  <c r="H4196" i="46"/>
  <c r="H3179" i="46"/>
  <c r="H2245" i="46"/>
  <c r="H4309" i="46"/>
  <c r="H4094" i="46"/>
  <c r="H2032" i="46"/>
  <c r="H5" i="46"/>
  <c r="H2114" i="46"/>
  <c r="H1155" i="46"/>
  <c r="H798" i="46" l="1"/>
  <c r="H3630" i="46"/>
  <c r="H2430" i="46"/>
  <c r="H2348" i="46"/>
  <c r="H1094" i="46"/>
  <c r="H1928" i="46"/>
  <c r="H2338" i="46"/>
  <c r="H2323" i="46"/>
  <c r="H4308" i="46"/>
  <c r="H1592" i="46"/>
  <c r="H2389" i="46"/>
  <c r="H1744" i="46"/>
  <c r="H168" i="46"/>
  <c r="H1026" i="46"/>
  <c r="H1416" i="46"/>
  <c r="H1659" i="46"/>
  <c r="H1843" i="46"/>
  <c r="H1992" i="46"/>
  <c r="H3358" i="46"/>
  <c r="H3814" i="46"/>
  <c r="H1487" i="46"/>
  <c r="H261" i="46"/>
  <c r="H4195" i="46"/>
  <c r="H2478" i="46"/>
  <c r="H4" i="46"/>
  <c r="H588" i="46"/>
  <c r="H1154" i="46"/>
  <c r="H2741" i="46"/>
  <c r="H3969" i="46"/>
  <c r="H2989" i="46"/>
  <c r="H2317" i="46" l="1"/>
  <c r="H1153" i="46"/>
  <c r="H1991" i="46"/>
  <c r="H797" i="46"/>
  <c r="H1486" i="46"/>
  <c r="H167" i="46"/>
  <c r="H3" i="46" l="1"/>
  <c r="H1980" i="46"/>
  <c r="H1927" i="46" l="1"/>
  <c r="H1926" i="46" l="1"/>
  <c r="B2822" i="46"/>
  <c r="B2819" i="46"/>
  <c r="H2" i="46" l="1"/>
  <c r="U1291" i="29"/>
  <c r="U1290" i="29" s="1"/>
  <c r="U1289" i="29" s="1"/>
  <c r="S1291" i="29"/>
  <c r="S1290" i="29" s="1"/>
  <c r="S1289" i="29" s="1"/>
  <c r="P1291" i="29"/>
  <c r="P1290" i="29" s="1"/>
  <c r="P1289" i="29" s="1"/>
  <c r="L1291" i="29"/>
  <c r="T1290" i="29"/>
  <c r="T1289" i="29" s="1"/>
  <c r="R1290" i="29"/>
  <c r="R1289" i="29" s="1"/>
  <c r="Q1290" i="29"/>
  <c r="Q1289" i="29" s="1"/>
  <c r="O1290" i="29"/>
  <c r="O1289" i="29" s="1"/>
  <c r="N1290" i="29"/>
  <c r="N1289" i="29" s="1"/>
  <c r="M1290" i="29"/>
  <c r="M1289" i="29" s="1"/>
  <c r="K1290" i="29"/>
  <c r="K1289" i="29" s="1"/>
  <c r="J1290" i="29"/>
  <c r="J1289" i="29" s="1"/>
  <c r="I1290" i="29"/>
  <c r="I1289" i="29" s="1"/>
  <c r="H1290" i="29"/>
  <c r="H1289" i="29" s="1"/>
  <c r="G1290" i="29"/>
  <c r="G1289" i="29" s="1"/>
  <c r="U1288" i="29"/>
  <c r="U1287" i="29" s="1"/>
  <c r="S1288" i="29"/>
  <c r="S1287" i="29" s="1"/>
  <c r="P1288" i="29"/>
  <c r="P1287" i="29" s="1"/>
  <c r="L1288" i="29"/>
  <c r="T1287" i="29"/>
  <c r="R1287" i="29"/>
  <c r="Q1287" i="29"/>
  <c r="O1287" i="29"/>
  <c r="N1287" i="29"/>
  <c r="M1287" i="29"/>
  <c r="K1287" i="29"/>
  <c r="J1287" i="29"/>
  <c r="I1287" i="29"/>
  <c r="H1287" i="29"/>
  <c r="G1287" i="29"/>
  <c r="U1286" i="29"/>
  <c r="S1286" i="29"/>
  <c r="P1286" i="29"/>
  <c r="L1286" i="29"/>
  <c r="U1285" i="29"/>
  <c r="S1285" i="29"/>
  <c r="P1285" i="29"/>
  <c r="L1285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U1282" i="29" s="1"/>
  <c r="S1283" i="29"/>
  <c r="S1282" i="29" s="1"/>
  <c r="P1283" i="29"/>
  <c r="P1282" i="29" s="1"/>
  <c r="L1283" i="29"/>
  <c r="T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T1279" i="29"/>
  <c r="R1279" i="29"/>
  <c r="Q1279" i="29"/>
  <c r="O1279" i="29"/>
  <c r="N1279" i="29"/>
  <c r="M1279" i="29"/>
  <c r="K1279" i="29"/>
  <c r="J1279" i="29"/>
  <c r="I1279" i="29"/>
  <c r="H1279" i="29"/>
  <c r="G1279" i="29"/>
  <c r="U1278" i="29"/>
  <c r="U1277" i="29" s="1"/>
  <c r="S1278" i="29"/>
  <c r="S1277" i="29" s="1"/>
  <c r="P1278" i="29"/>
  <c r="P1277" i="29" s="1"/>
  <c r="L1278" i="29"/>
  <c r="T1277" i="29"/>
  <c r="R1277" i="29"/>
  <c r="Q1277" i="29"/>
  <c r="O1277" i="29"/>
  <c r="N1277" i="29"/>
  <c r="M1277" i="29"/>
  <c r="K1277" i="29"/>
  <c r="J1277" i="29"/>
  <c r="I1277" i="29"/>
  <c r="H1277" i="29"/>
  <c r="G1277" i="29"/>
  <c r="U1276" i="29"/>
  <c r="U1275" i="29" s="1"/>
  <c r="S1276" i="29"/>
  <c r="S1275" i="29" s="1"/>
  <c r="P1276" i="29"/>
  <c r="P1275" i="29" s="1"/>
  <c r="L1276" i="29"/>
  <c r="T1275" i="29"/>
  <c r="R1275" i="29"/>
  <c r="Q1275" i="29"/>
  <c r="O1275" i="29"/>
  <c r="N1275" i="29"/>
  <c r="M1275" i="29"/>
  <c r="K1275" i="29"/>
  <c r="J1275" i="29"/>
  <c r="I1275" i="29"/>
  <c r="H1275" i="29"/>
  <c r="G1275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U1264" i="29" s="1"/>
  <c r="S1265" i="29"/>
  <c r="S1264" i="29" s="1"/>
  <c r="P1265" i="29"/>
  <c r="P1264" i="29" s="1"/>
  <c r="L1265" i="29"/>
  <c r="T1264" i="29"/>
  <c r="R1264" i="29"/>
  <c r="Q1264" i="29"/>
  <c r="O1264" i="29"/>
  <c r="N1264" i="29"/>
  <c r="M1264" i="29"/>
  <c r="K1264" i="29"/>
  <c r="J1264" i="29"/>
  <c r="I1264" i="29"/>
  <c r="L1264" i="29" s="1"/>
  <c r="H1264" i="29"/>
  <c r="G1264" i="29"/>
  <c r="U1263" i="29"/>
  <c r="U1262" i="29" s="1"/>
  <c r="S1263" i="29"/>
  <c r="S1262" i="29" s="1"/>
  <c r="P1263" i="29"/>
  <c r="P1262" i="29" s="1"/>
  <c r="L1263" i="29"/>
  <c r="T1262" i="29"/>
  <c r="R1262" i="29"/>
  <c r="Q1262" i="29"/>
  <c r="O1262" i="29"/>
  <c r="N1262" i="29"/>
  <c r="M1262" i="29"/>
  <c r="K1262" i="29"/>
  <c r="J1262" i="29"/>
  <c r="I1262" i="29"/>
  <c r="H1262" i="29"/>
  <c r="G1262" i="29"/>
  <c r="U1260" i="29"/>
  <c r="U1259" i="29" s="1"/>
  <c r="S1260" i="29"/>
  <c r="S1259" i="29" s="1"/>
  <c r="P1260" i="29"/>
  <c r="P1259" i="29" s="1"/>
  <c r="L1260" i="29"/>
  <c r="T1259" i="29"/>
  <c r="R1259" i="29"/>
  <c r="Q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T1255" i="29"/>
  <c r="R1255" i="29"/>
  <c r="Q1255" i="29"/>
  <c r="O1255" i="29"/>
  <c r="N1255" i="29"/>
  <c r="M1255" i="29"/>
  <c r="K1255" i="29"/>
  <c r="J1255" i="29"/>
  <c r="I1255" i="29"/>
  <c r="H1255" i="29"/>
  <c r="G1255" i="29"/>
  <c r="U1253" i="29"/>
  <c r="U1252" i="29" s="1"/>
  <c r="S1253" i="29"/>
  <c r="S1252" i="29" s="1"/>
  <c r="P1253" i="29"/>
  <c r="P1252" i="29" s="1"/>
  <c r="L1253" i="29"/>
  <c r="T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U1250" i="29" s="1"/>
  <c r="S1251" i="29"/>
  <c r="S1250" i="29" s="1"/>
  <c r="P1251" i="29"/>
  <c r="P1250" i="29" s="1"/>
  <c r="L1251" i="29"/>
  <c r="T1250" i="29"/>
  <c r="R1250" i="29"/>
  <c r="Q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T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U1243" i="29" s="1"/>
  <c r="S1244" i="29"/>
  <c r="S1243" i="29" s="1"/>
  <c r="P1244" i="29"/>
  <c r="P1243" i="29" s="1"/>
  <c r="L1244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U1241" i="29" s="1"/>
  <c r="S1242" i="29"/>
  <c r="S1241" i="29" s="1"/>
  <c r="P1242" i="29"/>
  <c r="P1241" i="29" s="1"/>
  <c r="L1242" i="29"/>
  <c r="T1241" i="29"/>
  <c r="R1241" i="29"/>
  <c r="Q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T1238" i="29"/>
  <c r="R1238" i="29"/>
  <c r="Q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L1234" i="29"/>
  <c r="T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T1224" i="29"/>
  <c r="R1224" i="29"/>
  <c r="Q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T1218" i="29"/>
  <c r="R1218" i="29"/>
  <c r="Q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P1215" i="29"/>
  <c r="L1215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U1211" i="29" s="1"/>
  <c r="S1212" i="29"/>
  <c r="P1212" i="29"/>
  <c r="L1212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S1210" i="29"/>
  <c r="S1209" i="29" s="1"/>
  <c r="P1210" i="29"/>
  <c r="P1209" i="29" s="1"/>
  <c r="L1210" i="29"/>
  <c r="T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U1207" i="29" s="1"/>
  <c r="S1208" i="29"/>
  <c r="S1207" i="29" s="1"/>
  <c r="P1208" i="29"/>
  <c r="P1207" i="29" s="1"/>
  <c r="L1208" i="29"/>
  <c r="T1207" i="29"/>
  <c r="R1207" i="29"/>
  <c r="Q1207" i="29"/>
  <c r="O1207" i="29"/>
  <c r="N1207" i="29"/>
  <c r="M1207" i="29"/>
  <c r="K1207" i="29"/>
  <c r="J1207" i="29"/>
  <c r="I1207" i="29"/>
  <c r="L1207" i="29" s="1"/>
  <c r="H1207" i="29"/>
  <c r="G1207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H1198" i="29"/>
  <c r="G1198" i="29"/>
  <c r="U1197" i="29"/>
  <c r="U1196" i="29" s="1"/>
  <c r="S1197" i="29"/>
  <c r="S1196" i="29" s="1"/>
  <c r="P1197" i="29"/>
  <c r="P1196" i="29" s="1"/>
  <c r="L1197" i="29"/>
  <c r="T1196" i="29"/>
  <c r="R1196" i="29"/>
  <c r="Q1196" i="29"/>
  <c r="O1196" i="29"/>
  <c r="N1196" i="29"/>
  <c r="M1196" i="29"/>
  <c r="K1196" i="29"/>
  <c r="J1196" i="29"/>
  <c r="I1196" i="29"/>
  <c r="H1196" i="29"/>
  <c r="G1196" i="29"/>
  <c r="U1195" i="29"/>
  <c r="U1194" i="29" s="1"/>
  <c r="S1195" i="29"/>
  <c r="S1194" i="29" s="1"/>
  <c r="P1195" i="29"/>
  <c r="P1194" i="29" s="1"/>
  <c r="L1195" i="29"/>
  <c r="T1194" i="29"/>
  <c r="R1194" i="29"/>
  <c r="Q1194" i="29"/>
  <c r="O1194" i="29"/>
  <c r="N1194" i="29"/>
  <c r="M1194" i="29"/>
  <c r="K1194" i="29"/>
  <c r="J1194" i="29"/>
  <c r="I1194" i="29"/>
  <c r="H1194" i="29"/>
  <c r="G1194" i="29"/>
  <c r="U1192" i="29"/>
  <c r="U1191" i="29" s="1"/>
  <c r="S1192" i="29"/>
  <c r="S1191" i="29" s="1"/>
  <c r="P1192" i="29"/>
  <c r="P1191" i="29" s="1"/>
  <c r="L1192" i="29"/>
  <c r="T1191" i="29"/>
  <c r="R1191" i="29"/>
  <c r="Q1191" i="29"/>
  <c r="O1191" i="29"/>
  <c r="N1191" i="29"/>
  <c r="M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P1188" i="29"/>
  <c r="L1188" i="29"/>
  <c r="T1187" i="29"/>
  <c r="R1187" i="29"/>
  <c r="Q1187" i="29"/>
  <c r="O1187" i="29"/>
  <c r="N1187" i="29"/>
  <c r="M1187" i="29"/>
  <c r="K1187" i="29"/>
  <c r="J1187" i="29"/>
  <c r="I1187" i="29"/>
  <c r="H1187" i="29"/>
  <c r="G1187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P1179" i="29"/>
  <c r="L1179" i="29"/>
  <c r="L1178" i="29"/>
  <c r="T1177" i="29"/>
  <c r="R1177" i="29"/>
  <c r="Q1177" i="29"/>
  <c r="O1177" i="29"/>
  <c r="N1177" i="29"/>
  <c r="M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H1173" i="29"/>
  <c r="G1173" i="29"/>
  <c r="U1172" i="29"/>
  <c r="U1170" i="29" s="1"/>
  <c r="S1172" i="29"/>
  <c r="S1170" i="29" s="1"/>
  <c r="P1172" i="29"/>
  <c r="P1170" i="29" s="1"/>
  <c r="L1172" i="29"/>
  <c r="L1171" i="29"/>
  <c r="T1170" i="29"/>
  <c r="R1170" i="29"/>
  <c r="Q1170" i="29"/>
  <c r="O1170" i="29"/>
  <c r="N1170" i="29"/>
  <c r="M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T1166" i="29"/>
  <c r="R1166" i="29"/>
  <c r="Q1166" i="29"/>
  <c r="O1166" i="29"/>
  <c r="N1166" i="29"/>
  <c r="M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T1157" i="29"/>
  <c r="R1157" i="29"/>
  <c r="Q1157" i="29"/>
  <c r="O1157" i="29"/>
  <c r="N1157" i="29"/>
  <c r="M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T1151" i="29"/>
  <c r="R1151" i="29"/>
  <c r="Q1151" i="29"/>
  <c r="O1151" i="29"/>
  <c r="N1151" i="29"/>
  <c r="M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T1147" i="29"/>
  <c r="R1147" i="29"/>
  <c r="Q1147" i="29"/>
  <c r="O1147" i="29"/>
  <c r="N1147" i="29"/>
  <c r="M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G1140" i="29"/>
  <c r="U1137" i="29"/>
  <c r="U1136" i="29" s="1"/>
  <c r="S1137" i="29"/>
  <c r="S1136" i="29" s="1"/>
  <c r="P1137" i="29"/>
  <c r="P1136" i="29" s="1"/>
  <c r="L1137" i="29"/>
  <c r="T1136" i="29"/>
  <c r="R1136" i="29"/>
  <c r="Q1136" i="29"/>
  <c r="O1136" i="29"/>
  <c r="N1136" i="29"/>
  <c r="M1136" i="29"/>
  <c r="K1136" i="29"/>
  <c r="J1136" i="29"/>
  <c r="I1136" i="29"/>
  <c r="H1136" i="29"/>
  <c r="G1136" i="29"/>
  <c r="U1135" i="29"/>
  <c r="U1134" i="29" s="1"/>
  <c r="S1135" i="29"/>
  <c r="S1134" i="29" s="1"/>
  <c r="P1135" i="29"/>
  <c r="P1134" i="29" s="1"/>
  <c r="L1135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T1130" i="29"/>
  <c r="R1130" i="29"/>
  <c r="Q1130" i="29"/>
  <c r="O1130" i="29"/>
  <c r="N1130" i="29"/>
  <c r="M1130" i="29"/>
  <c r="K1130" i="29"/>
  <c r="J1130" i="29"/>
  <c r="I1130" i="29"/>
  <c r="H1130" i="29"/>
  <c r="G1130" i="29"/>
  <c r="U1128" i="29"/>
  <c r="U1127" i="29" s="1"/>
  <c r="S1128" i="29"/>
  <c r="S1127" i="29" s="1"/>
  <c r="P1128" i="29"/>
  <c r="P1127" i="29" s="1"/>
  <c r="L1128" i="29"/>
  <c r="T1127" i="29"/>
  <c r="R1127" i="29"/>
  <c r="Q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T1124" i="29"/>
  <c r="R1124" i="29"/>
  <c r="Q1124" i="29"/>
  <c r="O1124" i="29"/>
  <c r="N1124" i="29"/>
  <c r="M1124" i="29"/>
  <c r="K1124" i="29"/>
  <c r="J1124" i="29"/>
  <c r="I1124" i="29"/>
  <c r="H1124" i="29"/>
  <c r="G1124" i="29"/>
  <c r="U1123" i="29"/>
  <c r="U1122" i="29" s="1"/>
  <c r="S1123" i="29"/>
  <c r="S1122" i="29" s="1"/>
  <c r="P1123" i="29"/>
  <c r="P1122" i="29" s="1"/>
  <c r="L1123" i="29"/>
  <c r="T1122" i="29"/>
  <c r="R1122" i="29"/>
  <c r="Q1122" i="29"/>
  <c r="O1122" i="29"/>
  <c r="N1122" i="29"/>
  <c r="M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T1118" i="29"/>
  <c r="R1118" i="29"/>
  <c r="Q1118" i="29"/>
  <c r="O1118" i="29"/>
  <c r="N1118" i="29"/>
  <c r="M1118" i="29"/>
  <c r="K1118" i="29"/>
  <c r="J1118" i="29"/>
  <c r="I1118" i="29"/>
  <c r="H1118" i="29"/>
  <c r="G1118" i="29"/>
  <c r="U1116" i="29"/>
  <c r="U1115" i="29" s="1"/>
  <c r="S1116" i="29"/>
  <c r="S1115" i="29" s="1"/>
  <c r="P1116" i="29"/>
  <c r="P1115" i="29" s="1"/>
  <c r="L1116" i="29"/>
  <c r="T1115" i="29"/>
  <c r="R1115" i="29"/>
  <c r="Q1115" i="29"/>
  <c r="O1115" i="29"/>
  <c r="N1115" i="29"/>
  <c r="M1115" i="29"/>
  <c r="K1115" i="29"/>
  <c r="J1115" i="29"/>
  <c r="I1115" i="29"/>
  <c r="H1115" i="29"/>
  <c r="G1115" i="29"/>
  <c r="U1114" i="29"/>
  <c r="U1113" i="29" s="1"/>
  <c r="S1114" i="29"/>
  <c r="S1113" i="29" s="1"/>
  <c r="P1114" i="29"/>
  <c r="P1113" i="29" s="1"/>
  <c r="L1114" i="29"/>
  <c r="T1113" i="29"/>
  <c r="R1113" i="29"/>
  <c r="Q1113" i="29"/>
  <c r="O1113" i="29"/>
  <c r="N1113" i="29"/>
  <c r="M1113" i="29"/>
  <c r="K1113" i="29"/>
  <c r="J1113" i="29"/>
  <c r="I1113" i="29"/>
  <c r="H1113" i="29"/>
  <c r="G1113" i="29"/>
  <c r="U1112" i="29"/>
  <c r="S1112" i="29"/>
  <c r="P1112" i="29"/>
  <c r="L1112" i="29"/>
  <c r="U1111" i="29"/>
  <c r="S1111" i="29"/>
  <c r="P1111" i="29"/>
  <c r="L1111" i="29"/>
  <c r="T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T1104" i="29"/>
  <c r="R1104" i="29"/>
  <c r="Q1104" i="29"/>
  <c r="O1104" i="29"/>
  <c r="N1104" i="29"/>
  <c r="M1104" i="29"/>
  <c r="K1104" i="29"/>
  <c r="J1104" i="29"/>
  <c r="I1104" i="29"/>
  <c r="H1104" i="29"/>
  <c r="G1104" i="29"/>
  <c r="U1103" i="29"/>
  <c r="U1102" i="29" s="1"/>
  <c r="S1103" i="29"/>
  <c r="S1102" i="29" s="1"/>
  <c r="P1103" i="29"/>
  <c r="P1102" i="29" s="1"/>
  <c r="L1103" i="29"/>
  <c r="T1102" i="29"/>
  <c r="R1102" i="29"/>
  <c r="Q1102" i="29"/>
  <c r="O1102" i="29"/>
  <c r="N1102" i="29"/>
  <c r="M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T1092" i="29"/>
  <c r="R1092" i="29"/>
  <c r="Q1092" i="29"/>
  <c r="O1092" i="29"/>
  <c r="N1092" i="29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T1083" i="29"/>
  <c r="R1083" i="29"/>
  <c r="Q1083" i="29"/>
  <c r="O1083" i="29"/>
  <c r="N1083" i="29"/>
  <c r="M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T1080" i="29"/>
  <c r="R1080" i="29"/>
  <c r="Q1080" i="29"/>
  <c r="O1080" i="29"/>
  <c r="N1080" i="29"/>
  <c r="M1080" i="29"/>
  <c r="K1080" i="29"/>
  <c r="J1080" i="29"/>
  <c r="I1080" i="29"/>
  <c r="H1080" i="29"/>
  <c r="G1080" i="29"/>
  <c r="U1079" i="29"/>
  <c r="U1078" i="29" s="1"/>
  <c r="S1079" i="29"/>
  <c r="S1078" i="29" s="1"/>
  <c r="P1079" i="29"/>
  <c r="P1078" i="29" s="1"/>
  <c r="L1079" i="29"/>
  <c r="T1078" i="29"/>
  <c r="R1078" i="29"/>
  <c r="Q1078" i="29"/>
  <c r="O1078" i="29"/>
  <c r="N1078" i="29"/>
  <c r="M1078" i="29"/>
  <c r="K1078" i="29"/>
  <c r="J1078" i="29"/>
  <c r="I1078" i="29"/>
  <c r="H1078" i="29"/>
  <c r="G1078" i="29"/>
  <c r="U1077" i="29"/>
  <c r="S1077" i="29"/>
  <c r="P1077" i="29"/>
  <c r="L1077" i="29"/>
  <c r="U1076" i="29"/>
  <c r="S1076" i="29"/>
  <c r="P1076" i="29"/>
  <c r="L1076" i="29"/>
  <c r="T1075" i="29"/>
  <c r="R1075" i="29"/>
  <c r="Q1075" i="29"/>
  <c r="O1075" i="29"/>
  <c r="N1075" i="29"/>
  <c r="M1075" i="29"/>
  <c r="K1075" i="29"/>
  <c r="J1075" i="29"/>
  <c r="I1075" i="29"/>
  <c r="H1075" i="29"/>
  <c r="G1075" i="29"/>
  <c r="U1071" i="29"/>
  <c r="U1070" i="29" s="1"/>
  <c r="U1069" i="29" s="1"/>
  <c r="S1071" i="29"/>
  <c r="S1070" i="29" s="1"/>
  <c r="S1069" i="29" s="1"/>
  <c r="P1071" i="29"/>
  <c r="P1070" i="29" s="1"/>
  <c r="P1069" i="29" s="1"/>
  <c r="L1071" i="29"/>
  <c r="T1070" i="29"/>
  <c r="T1069" i="29" s="1"/>
  <c r="R1070" i="29"/>
  <c r="R1069" i="29" s="1"/>
  <c r="Q1070" i="29"/>
  <c r="Q1069" i="29" s="1"/>
  <c r="O1070" i="29"/>
  <c r="O1069" i="29" s="1"/>
  <c r="N1070" i="29"/>
  <c r="N1069" i="29" s="1"/>
  <c r="M1070" i="29"/>
  <c r="M1069" i="29" s="1"/>
  <c r="K1070" i="29"/>
  <c r="K1069" i="29" s="1"/>
  <c r="J1070" i="29"/>
  <c r="J1069" i="29" s="1"/>
  <c r="I1070" i="29"/>
  <c r="L1070" i="29" s="1"/>
  <c r="H1070" i="29"/>
  <c r="H1069" i="29" s="1"/>
  <c r="G1070" i="29"/>
  <c r="G1069" i="29" s="1"/>
  <c r="U1068" i="29"/>
  <c r="U1067" i="29" s="1"/>
  <c r="U1066" i="29" s="1"/>
  <c r="S1068" i="29"/>
  <c r="S1067" i="29" s="1"/>
  <c r="S1066" i="29" s="1"/>
  <c r="P1068" i="29"/>
  <c r="P1067" i="29" s="1"/>
  <c r="P1066" i="29" s="1"/>
  <c r="L1068" i="29"/>
  <c r="T1067" i="29"/>
  <c r="T1066" i="29" s="1"/>
  <c r="R1067" i="29"/>
  <c r="R1066" i="29" s="1"/>
  <c r="Q1067" i="29"/>
  <c r="Q1066" i="29" s="1"/>
  <c r="O1067" i="29"/>
  <c r="O1066" i="29" s="1"/>
  <c r="N1067" i="29"/>
  <c r="N1066" i="29" s="1"/>
  <c r="M1067" i="29"/>
  <c r="M1066" i="29" s="1"/>
  <c r="K1067" i="29"/>
  <c r="K1066" i="29" s="1"/>
  <c r="J1067" i="29"/>
  <c r="J1066" i="29" s="1"/>
  <c r="I1067" i="29"/>
  <c r="L1067" i="29" s="1"/>
  <c r="H1067" i="29"/>
  <c r="H1066" i="29" s="1"/>
  <c r="G1067" i="29"/>
  <c r="G1066" i="29" s="1"/>
  <c r="U1065" i="29"/>
  <c r="U1064" i="29" s="1"/>
  <c r="S1065" i="29"/>
  <c r="P1065" i="29"/>
  <c r="P1064" i="29" s="1"/>
  <c r="L1065" i="29"/>
  <c r="T1064" i="29"/>
  <c r="R1064" i="29"/>
  <c r="Q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S1062" i="29" s="1"/>
  <c r="P1063" i="29"/>
  <c r="L1063" i="29"/>
  <c r="T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T1061" i="29"/>
  <c r="R1061" i="29"/>
  <c r="Q1061" i="29"/>
  <c r="O1061" i="29"/>
  <c r="L1061" i="29"/>
  <c r="U1060" i="29"/>
  <c r="U1059" i="29" s="1"/>
  <c r="S1060" i="29"/>
  <c r="S1059" i="29" s="1"/>
  <c r="P1060" i="29"/>
  <c r="P1059" i="29" s="1"/>
  <c r="L1060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U1057" i="29" s="1"/>
  <c r="S1058" i="29"/>
  <c r="S1057" i="29" s="1"/>
  <c r="P1058" i="29"/>
  <c r="P1057" i="29" s="1"/>
  <c r="L1058" i="29"/>
  <c r="T1057" i="29"/>
  <c r="R1057" i="29"/>
  <c r="Q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U1054" i="29" s="1"/>
  <c r="U1053" i="29" s="1"/>
  <c r="S1055" i="29"/>
  <c r="S1054" i="29" s="1"/>
  <c r="S1053" i="29" s="1"/>
  <c r="P1055" i="29"/>
  <c r="P1054" i="29" s="1"/>
  <c r="P1053" i="29" s="1"/>
  <c r="L1055" i="29"/>
  <c r="T1054" i="29"/>
  <c r="T1053" i="29" s="1"/>
  <c r="R1054" i="29"/>
  <c r="R1053" i="29" s="1"/>
  <c r="Q1054" i="29"/>
  <c r="Q1053" i="29" s="1"/>
  <c r="O1054" i="29"/>
  <c r="O1053" i="29" s="1"/>
  <c r="N1054" i="29"/>
  <c r="N1053" i="29" s="1"/>
  <c r="M1054" i="29"/>
  <c r="M1053" i="29" s="1"/>
  <c r="K1054" i="29"/>
  <c r="K1053" i="29" s="1"/>
  <c r="J1054" i="29"/>
  <c r="J1053" i="29" s="1"/>
  <c r="I1054" i="29"/>
  <c r="L1054" i="29" s="1"/>
  <c r="H1054" i="29"/>
  <c r="H1053" i="29" s="1"/>
  <c r="G1054" i="29"/>
  <c r="G1053" i="29" s="1"/>
  <c r="U1052" i="29"/>
  <c r="U1051" i="29" s="1"/>
  <c r="S1052" i="29"/>
  <c r="S1051" i="29" s="1"/>
  <c r="P1052" i="29"/>
  <c r="P1051" i="29" s="1"/>
  <c r="L1052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U1049" i="29" s="1"/>
  <c r="S1050" i="29"/>
  <c r="S1049" i="29" s="1"/>
  <c r="P1050" i="29"/>
  <c r="P1049" i="29" s="1"/>
  <c r="L1050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U1047" i="29" s="1"/>
  <c r="S1048" i="29"/>
  <c r="S1047" i="29" s="1"/>
  <c r="P1048" i="29"/>
  <c r="P1047" i="29" s="1"/>
  <c r="L1048" i="29"/>
  <c r="T1047" i="29"/>
  <c r="R1047" i="29"/>
  <c r="Q1047" i="29"/>
  <c r="O1047" i="29"/>
  <c r="N1047" i="29"/>
  <c r="M1047" i="29"/>
  <c r="K1047" i="29"/>
  <c r="J1047" i="29"/>
  <c r="I1047" i="29"/>
  <c r="L1047" i="29" s="1"/>
  <c r="H1047" i="29"/>
  <c r="G1047" i="29"/>
  <c r="U1046" i="29"/>
  <c r="U1045" i="29" s="1"/>
  <c r="S1046" i="29"/>
  <c r="S1045" i="29" s="1"/>
  <c r="P1046" i="29"/>
  <c r="P1045" i="29" s="1"/>
  <c r="L1046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U1043" i="29" s="1"/>
  <c r="S1044" i="29"/>
  <c r="S1043" i="29" s="1"/>
  <c r="P1044" i="29"/>
  <c r="P1043" i="29" s="1"/>
  <c r="L1044" i="29"/>
  <c r="T1043" i="29"/>
  <c r="R1043" i="29"/>
  <c r="Q1043" i="29"/>
  <c r="O1043" i="29"/>
  <c r="N1043" i="29"/>
  <c r="M1043" i="29"/>
  <c r="K1043" i="29"/>
  <c r="J1043" i="29"/>
  <c r="I1043" i="29"/>
  <c r="H1043" i="29"/>
  <c r="G1043" i="29"/>
  <c r="U1042" i="29"/>
  <c r="U1041" i="29" s="1"/>
  <c r="S1042" i="29"/>
  <c r="S1041" i="29" s="1"/>
  <c r="P1042" i="29"/>
  <c r="P1041" i="29" s="1"/>
  <c r="L1042" i="29"/>
  <c r="T1041" i="29"/>
  <c r="R1041" i="29"/>
  <c r="Q1041" i="29"/>
  <c r="O1041" i="29"/>
  <c r="N1041" i="29"/>
  <c r="M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T1037" i="29"/>
  <c r="R1037" i="29"/>
  <c r="Q1037" i="29"/>
  <c r="O1037" i="29"/>
  <c r="N1037" i="29"/>
  <c r="M1037" i="29"/>
  <c r="K1037" i="29"/>
  <c r="J1037" i="29"/>
  <c r="I1037" i="29"/>
  <c r="H1037" i="29"/>
  <c r="G1037" i="29"/>
  <c r="U1036" i="29"/>
  <c r="U1035" i="29" s="1"/>
  <c r="S1036" i="29"/>
  <c r="S1035" i="29" s="1"/>
  <c r="P1036" i="29"/>
  <c r="P1035" i="29" s="1"/>
  <c r="L1036" i="29"/>
  <c r="T1035" i="29"/>
  <c r="R1035" i="29"/>
  <c r="Q1035" i="29"/>
  <c r="O1035" i="29"/>
  <c r="N1035" i="29"/>
  <c r="M1035" i="29"/>
  <c r="K1035" i="29"/>
  <c r="J1035" i="29"/>
  <c r="I1035" i="29"/>
  <c r="H1035" i="29"/>
  <c r="G1035" i="29"/>
  <c r="U1033" i="29"/>
  <c r="U1032" i="29" s="1"/>
  <c r="U1031" i="29" s="1"/>
  <c r="S1033" i="29"/>
  <c r="S1032" i="29" s="1"/>
  <c r="S1031" i="29" s="1"/>
  <c r="P1033" i="29"/>
  <c r="P1032" i="29" s="1"/>
  <c r="P1031" i="29" s="1"/>
  <c r="L1033" i="29"/>
  <c r="T1032" i="29"/>
  <c r="T1031" i="29" s="1"/>
  <c r="R1032" i="29"/>
  <c r="R1031" i="29" s="1"/>
  <c r="Q1032" i="29"/>
  <c r="Q1031" i="29" s="1"/>
  <c r="O1032" i="29"/>
  <c r="O1031" i="29" s="1"/>
  <c r="N1032" i="29"/>
  <c r="N1031" i="29" s="1"/>
  <c r="M1032" i="29"/>
  <c r="M1031" i="29" s="1"/>
  <c r="K1032" i="29"/>
  <c r="K1031" i="29" s="1"/>
  <c r="J1032" i="29"/>
  <c r="J1031" i="29" s="1"/>
  <c r="I1032" i="29"/>
  <c r="H1032" i="29"/>
  <c r="H1031" i="29" s="1"/>
  <c r="G1032" i="29"/>
  <c r="G1031" i="29" s="1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H1027" i="29"/>
  <c r="G1027" i="29"/>
  <c r="U1026" i="29"/>
  <c r="U1025" i="29" s="1"/>
  <c r="S1026" i="29"/>
  <c r="S1025" i="29" s="1"/>
  <c r="P1026" i="29"/>
  <c r="P1025" i="29" s="1"/>
  <c r="L1026" i="29"/>
  <c r="T1025" i="29"/>
  <c r="R1025" i="29"/>
  <c r="Q1025" i="29"/>
  <c r="O1025" i="29"/>
  <c r="N1025" i="29"/>
  <c r="M1025" i="29"/>
  <c r="K1025" i="29"/>
  <c r="J1025" i="29"/>
  <c r="I1025" i="29"/>
  <c r="H1025" i="29"/>
  <c r="G1025" i="29"/>
  <c r="U1024" i="29"/>
  <c r="U1023" i="29" s="1"/>
  <c r="S1024" i="29"/>
  <c r="S1023" i="29" s="1"/>
  <c r="P1024" i="29"/>
  <c r="P1023" i="29" s="1"/>
  <c r="L1024" i="29"/>
  <c r="T1023" i="29"/>
  <c r="R1023" i="29"/>
  <c r="Q1023" i="29"/>
  <c r="O1023" i="29"/>
  <c r="N1023" i="29"/>
  <c r="M1023" i="29"/>
  <c r="K1023" i="29"/>
  <c r="J1023" i="29"/>
  <c r="I1023" i="29"/>
  <c r="H1023" i="29"/>
  <c r="G1023" i="29"/>
  <c r="U1022" i="29"/>
  <c r="U1021" i="29" s="1"/>
  <c r="S1022" i="29"/>
  <c r="S1021" i="29" s="1"/>
  <c r="P1022" i="29"/>
  <c r="P1021" i="29" s="1"/>
  <c r="L1022" i="29"/>
  <c r="T1021" i="29"/>
  <c r="R1021" i="29"/>
  <c r="Q1021" i="29"/>
  <c r="O1021" i="29"/>
  <c r="N1021" i="29"/>
  <c r="M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L1019" i="29"/>
  <c r="T1018" i="29"/>
  <c r="R1018" i="29"/>
  <c r="Q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T1015" i="29"/>
  <c r="R1015" i="29"/>
  <c r="Q1015" i="29"/>
  <c r="O1015" i="29"/>
  <c r="N1015" i="29"/>
  <c r="M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T1011" i="29"/>
  <c r="R1011" i="29"/>
  <c r="Q1011" i="29"/>
  <c r="O1011" i="29"/>
  <c r="N1011" i="29"/>
  <c r="M1011" i="29"/>
  <c r="K1011" i="29"/>
  <c r="J1011" i="29"/>
  <c r="I1011" i="29"/>
  <c r="H1011" i="29"/>
  <c r="G1011" i="29"/>
  <c r="U1009" i="29"/>
  <c r="U1008" i="29" s="1"/>
  <c r="U1007" i="29" s="1"/>
  <c r="S1009" i="29"/>
  <c r="S1008" i="29" s="1"/>
  <c r="S1007" i="29" s="1"/>
  <c r="P1009" i="29"/>
  <c r="P1008" i="29" s="1"/>
  <c r="P1007" i="29" s="1"/>
  <c r="L1009" i="29"/>
  <c r="T1008" i="29"/>
  <c r="T1007" i="29" s="1"/>
  <c r="R1008" i="29"/>
  <c r="R1007" i="29" s="1"/>
  <c r="Q1008" i="29"/>
  <c r="Q1007" i="29" s="1"/>
  <c r="O1008" i="29"/>
  <c r="O1007" i="29" s="1"/>
  <c r="N1008" i="29"/>
  <c r="N1007" i="29" s="1"/>
  <c r="M1008" i="29"/>
  <c r="M1007" i="29" s="1"/>
  <c r="K1008" i="29"/>
  <c r="K1007" i="29" s="1"/>
  <c r="J1008" i="29"/>
  <c r="J1007" i="29" s="1"/>
  <c r="I1008" i="29"/>
  <c r="H1008" i="29"/>
  <c r="H1007" i="29" s="1"/>
  <c r="G1008" i="29"/>
  <c r="G1007" i="29" s="1"/>
  <c r="U1006" i="29"/>
  <c r="U1005" i="29" s="1"/>
  <c r="S1006" i="29"/>
  <c r="S1005" i="29" s="1"/>
  <c r="P1006" i="29"/>
  <c r="P1005" i="29" s="1"/>
  <c r="L1006" i="29"/>
  <c r="T1005" i="29"/>
  <c r="R1005" i="29"/>
  <c r="Q1005" i="29"/>
  <c r="O1005" i="29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U1002" i="29" s="1"/>
  <c r="S1003" i="29"/>
  <c r="P1003" i="29"/>
  <c r="L1003" i="29"/>
  <c r="T1002" i="29"/>
  <c r="R1002" i="29"/>
  <c r="Q1002" i="29"/>
  <c r="O1002" i="29"/>
  <c r="N1002" i="29"/>
  <c r="M1002" i="29"/>
  <c r="K1002" i="29"/>
  <c r="J1002" i="29"/>
  <c r="I1002" i="29"/>
  <c r="H1002" i="29"/>
  <c r="G1002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U997" i="29" s="1"/>
  <c r="S998" i="29"/>
  <c r="S997" i="29" s="1"/>
  <c r="P998" i="29"/>
  <c r="P997" i="29" s="1"/>
  <c r="L998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P991" i="29" s="1"/>
  <c r="L992" i="29"/>
  <c r="T991" i="29"/>
  <c r="R991" i="29"/>
  <c r="Q991" i="29"/>
  <c r="O991" i="29"/>
  <c r="N991" i="29"/>
  <c r="M991" i="29"/>
  <c r="K991" i="29"/>
  <c r="J991" i="29"/>
  <c r="I991" i="29"/>
  <c r="H991" i="29"/>
  <c r="G991" i="29"/>
  <c r="U990" i="29"/>
  <c r="U989" i="29" s="1"/>
  <c r="S990" i="29"/>
  <c r="S989" i="29" s="1"/>
  <c r="P990" i="29"/>
  <c r="P989" i="29" s="1"/>
  <c r="L990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U987" i="29" s="1"/>
  <c r="S988" i="29"/>
  <c r="S987" i="29" s="1"/>
  <c r="P988" i="29"/>
  <c r="P987" i="29" s="1"/>
  <c r="L988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T983" i="29"/>
  <c r="R983" i="29"/>
  <c r="Q983" i="29"/>
  <c r="O983" i="29"/>
  <c r="N983" i="29"/>
  <c r="M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P978" i="29"/>
  <c r="L978" i="29"/>
  <c r="T977" i="29"/>
  <c r="R977" i="29"/>
  <c r="Q977" i="29"/>
  <c r="O977" i="29"/>
  <c r="N977" i="29"/>
  <c r="M977" i="29"/>
  <c r="K977" i="29"/>
  <c r="J977" i="29"/>
  <c r="I977" i="29"/>
  <c r="H977" i="29"/>
  <c r="G977" i="29"/>
  <c r="U976" i="29"/>
  <c r="U975" i="29" s="1"/>
  <c r="S976" i="29"/>
  <c r="S975" i="29" s="1"/>
  <c r="P976" i="29"/>
  <c r="P975" i="29" s="1"/>
  <c r="L976" i="29"/>
  <c r="T975" i="29"/>
  <c r="R975" i="29"/>
  <c r="Q975" i="29"/>
  <c r="O975" i="29"/>
  <c r="N975" i="29"/>
  <c r="M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P966" i="29"/>
  <c r="L966" i="29"/>
  <c r="T965" i="29"/>
  <c r="R965" i="29"/>
  <c r="Q965" i="29"/>
  <c r="N965" i="29"/>
  <c r="M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T958" i="29"/>
  <c r="R958" i="29"/>
  <c r="Q958" i="29"/>
  <c r="O958" i="29"/>
  <c r="N958" i="29"/>
  <c r="M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P954" i="29"/>
  <c r="L954" i="29"/>
  <c r="T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P951" i="29"/>
  <c r="L951" i="29"/>
  <c r="T950" i="29"/>
  <c r="R950" i="29"/>
  <c r="Q950" i="29"/>
  <c r="O950" i="29"/>
  <c r="N950" i="29"/>
  <c r="M950" i="29"/>
  <c r="K950" i="29"/>
  <c r="J950" i="29"/>
  <c r="I950" i="29"/>
  <c r="H950" i="29"/>
  <c r="G950" i="29"/>
  <c r="U949" i="29"/>
  <c r="U948" i="29" s="1"/>
  <c r="S949" i="29"/>
  <c r="S948" i="29" s="1"/>
  <c r="P949" i="29"/>
  <c r="P948" i="29" s="1"/>
  <c r="L949" i="29"/>
  <c r="T948" i="29"/>
  <c r="R948" i="29"/>
  <c r="Q948" i="29"/>
  <c r="O948" i="29"/>
  <c r="N948" i="29"/>
  <c r="M948" i="29"/>
  <c r="K948" i="29"/>
  <c r="J948" i="29"/>
  <c r="I948" i="29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T944" i="29"/>
  <c r="R944" i="29"/>
  <c r="Q944" i="29"/>
  <c r="O944" i="29"/>
  <c r="N944" i="29"/>
  <c r="M944" i="29"/>
  <c r="K944" i="29"/>
  <c r="J944" i="29"/>
  <c r="I944" i="29"/>
  <c r="H944" i="29"/>
  <c r="G944" i="29"/>
  <c r="U941" i="29"/>
  <c r="U940" i="29" s="1"/>
  <c r="S941" i="29"/>
  <c r="S940" i="29" s="1"/>
  <c r="P941" i="29"/>
  <c r="P940" i="29" s="1"/>
  <c r="L941" i="29"/>
  <c r="T940" i="29"/>
  <c r="R940" i="29"/>
  <c r="Q940" i="29"/>
  <c r="O940" i="29"/>
  <c r="N940" i="29"/>
  <c r="M940" i="29"/>
  <c r="K940" i="29"/>
  <c r="J940" i="29"/>
  <c r="I940" i="29"/>
  <c r="L940" i="29" s="1"/>
  <c r="H940" i="29"/>
  <c r="G940" i="29"/>
  <c r="U939" i="29"/>
  <c r="U938" i="29" s="1"/>
  <c r="S939" i="29"/>
  <c r="S938" i="29" s="1"/>
  <c r="P939" i="29"/>
  <c r="P938" i="29" s="1"/>
  <c r="L939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U936" i="29" s="1"/>
  <c r="S937" i="29"/>
  <c r="S936" i="29" s="1"/>
  <c r="P937" i="29"/>
  <c r="P936" i="29" s="1"/>
  <c r="L937" i="29"/>
  <c r="T936" i="29"/>
  <c r="R936" i="29"/>
  <c r="Q936" i="29"/>
  <c r="O936" i="29"/>
  <c r="N936" i="29"/>
  <c r="M936" i="29"/>
  <c r="K936" i="29"/>
  <c r="J936" i="29"/>
  <c r="I936" i="29"/>
  <c r="L936" i="29" s="1"/>
  <c r="H936" i="29"/>
  <c r="G936" i="29"/>
  <c r="U934" i="29"/>
  <c r="U933" i="29" s="1"/>
  <c r="S934" i="29"/>
  <c r="S933" i="29" s="1"/>
  <c r="P934" i="29"/>
  <c r="P933" i="29" s="1"/>
  <c r="L934" i="29"/>
  <c r="T933" i="29"/>
  <c r="R933" i="29"/>
  <c r="Q933" i="29"/>
  <c r="O933" i="29"/>
  <c r="N933" i="29"/>
  <c r="M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T929" i="29"/>
  <c r="R929" i="29"/>
  <c r="Q929" i="29"/>
  <c r="O929" i="29"/>
  <c r="N929" i="29"/>
  <c r="M929" i="29"/>
  <c r="K929" i="29"/>
  <c r="J929" i="29"/>
  <c r="I929" i="29"/>
  <c r="H929" i="29"/>
  <c r="G929" i="29"/>
  <c r="U927" i="29"/>
  <c r="U926" i="29" s="1"/>
  <c r="U925" i="29" s="1"/>
  <c r="S927" i="29"/>
  <c r="S926" i="29" s="1"/>
  <c r="S925" i="29" s="1"/>
  <c r="P927" i="29"/>
  <c r="P926" i="29" s="1"/>
  <c r="P925" i="29" s="1"/>
  <c r="L927" i="29"/>
  <c r="T926" i="29"/>
  <c r="T925" i="29" s="1"/>
  <c r="R926" i="29"/>
  <c r="R925" i="29" s="1"/>
  <c r="Q926" i="29"/>
  <c r="Q925" i="29" s="1"/>
  <c r="O926" i="29"/>
  <c r="O925" i="29" s="1"/>
  <c r="N926" i="29"/>
  <c r="N925" i="29" s="1"/>
  <c r="M926" i="29"/>
  <c r="M925" i="29" s="1"/>
  <c r="K926" i="29"/>
  <c r="K925" i="29" s="1"/>
  <c r="J926" i="29"/>
  <c r="J925" i="29" s="1"/>
  <c r="I926" i="29"/>
  <c r="I925" i="29" s="1"/>
  <c r="H926" i="29"/>
  <c r="H925" i="29" s="1"/>
  <c r="G926" i="29"/>
  <c r="G925" i="29" s="1"/>
  <c r="U924" i="29"/>
  <c r="U923" i="29" s="1"/>
  <c r="S924" i="29"/>
  <c r="S923" i="29" s="1"/>
  <c r="P924" i="29"/>
  <c r="P923" i="29" s="1"/>
  <c r="L924" i="29"/>
  <c r="T923" i="29"/>
  <c r="R923" i="29"/>
  <c r="Q923" i="29"/>
  <c r="O923" i="29"/>
  <c r="N923" i="29"/>
  <c r="M923" i="29"/>
  <c r="K923" i="29"/>
  <c r="J923" i="29"/>
  <c r="I923" i="29"/>
  <c r="L923" i="29" s="1"/>
  <c r="H923" i="29"/>
  <c r="G923" i="29"/>
  <c r="U922" i="29"/>
  <c r="U921" i="29" s="1"/>
  <c r="S922" i="29"/>
  <c r="S921" i="29" s="1"/>
  <c r="P922" i="29"/>
  <c r="P921" i="29" s="1"/>
  <c r="L922" i="29"/>
  <c r="T921" i="29"/>
  <c r="R921" i="29"/>
  <c r="Q921" i="29"/>
  <c r="O921" i="29"/>
  <c r="N921" i="29"/>
  <c r="M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T918" i="29"/>
  <c r="R918" i="29"/>
  <c r="Q918" i="29"/>
  <c r="O918" i="29"/>
  <c r="N918" i="29"/>
  <c r="M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U911" i="29" s="1"/>
  <c r="S912" i="29"/>
  <c r="S911" i="29" s="1"/>
  <c r="P912" i="29"/>
  <c r="L912" i="29"/>
  <c r="T911" i="29"/>
  <c r="R911" i="29"/>
  <c r="Q911" i="29"/>
  <c r="O911" i="29"/>
  <c r="N911" i="29"/>
  <c r="M911" i="29"/>
  <c r="K911" i="29"/>
  <c r="J911" i="29"/>
  <c r="I911" i="29"/>
  <c r="H911" i="29"/>
  <c r="G911" i="29"/>
  <c r="U910" i="29"/>
  <c r="U909" i="29" s="1"/>
  <c r="S910" i="29"/>
  <c r="S909" i="29" s="1"/>
  <c r="P910" i="29"/>
  <c r="P909" i="29" s="1"/>
  <c r="L910" i="29"/>
  <c r="T909" i="29"/>
  <c r="R909" i="29"/>
  <c r="Q909" i="29"/>
  <c r="O909" i="29"/>
  <c r="N909" i="29"/>
  <c r="M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T896" i="29"/>
  <c r="R896" i="29"/>
  <c r="Q896" i="29"/>
  <c r="O896" i="29"/>
  <c r="N896" i="29"/>
  <c r="M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P892" i="29"/>
  <c r="L892" i="29"/>
  <c r="T891" i="29"/>
  <c r="R891" i="29"/>
  <c r="Q891" i="29"/>
  <c r="O891" i="29"/>
  <c r="N891" i="29"/>
  <c r="M891" i="29"/>
  <c r="K891" i="29"/>
  <c r="J891" i="29"/>
  <c r="I891" i="29"/>
  <c r="H891" i="29"/>
  <c r="G891" i="29"/>
  <c r="U890" i="29"/>
  <c r="S890" i="29"/>
  <c r="P890" i="29"/>
  <c r="L890" i="29"/>
  <c r="U889" i="29"/>
  <c r="S889" i="29"/>
  <c r="P889" i="29"/>
  <c r="L889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P886" i="29" s="1"/>
  <c r="L887" i="29"/>
  <c r="T886" i="29"/>
  <c r="R886" i="29"/>
  <c r="Q886" i="29"/>
  <c r="O886" i="29"/>
  <c r="N886" i="29"/>
  <c r="M886" i="29"/>
  <c r="K886" i="29"/>
  <c r="J886" i="29"/>
  <c r="I886" i="29"/>
  <c r="H886" i="29"/>
  <c r="G886" i="29"/>
  <c r="U885" i="29"/>
  <c r="U884" i="29" s="1"/>
  <c r="S885" i="29"/>
  <c r="S884" i="29" s="1"/>
  <c r="P885" i="29"/>
  <c r="P884" i="29" s="1"/>
  <c r="L885" i="29"/>
  <c r="T884" i="29"/>
  <c r="R884" i="29"/>
  <c r="Q884" i="29"/>
  <c r="O884" i="29"/>
  <c r="N884" i="29"/>
  <c r="M884" i="29"/>
  <c r="K884" i="29"/>
  <c r="J884" i="29"/>
  <c r="I884" i="29"/>
  <c r="H884" i="29"/>
  <c r="G884" i="29"/>
  <c r="U881" i="29"/>
  <c r="U880" i="29" s="1"/>
  <c r="U879" i="29" s="1"/>
  <c r="S881" i="29"/>
  <c r="S880" i="29" s="1"/>
  <c r="S879" i="29" s="1"/>
  <c r="P881" i="29"/>
  <c r="P880" i="29" s="1"/>
  <c r="P879" i="29" s="1"/>
  <c r="L881" i="29"/>
  <c r="T880" i="29"/>
  <c r="T879" i="29" s="1"/>
  <c r="R880" i="29"/>
  <c r="R879" i="29" s="1"/>
  <c r="Q880" i="29"/>
  <c r="Q879" i="29" s="1"/>
  <c r="O880" i="29"/>
  <c r="O879" i="29" s="1"/>
  <c r="N880" i="29"/>
  <c r="N879" i="29" s="1"/>
  <c r="M880" i="29"/>
  <c r="M879" i="29" s="1"/>
  <c r="K880" i="29"/>
  <c r="K879" i="29" s="1"/>
  <c r="J880" i="29"/>
  <c r="J879" i="29" s="1"/>
  <c r="I880" i="29"/>
  <c r="H880" i="29"/>
  <c r="H879" i="29" s="1"/>
  <c r="G880" i="29"/>
  <c r="G879" i="29" s="1"/>
  <c r="U878" i="29"/>
  <c r="U877" i="29" s="1"/>
  <c r="U876" i="29" s="1"/>
  <c r="S878" i="29"/>
  <c r="S877" i="29" s="1"/>
  <c r="S876" i="29" s="1"/>
  <c r="P878" i="29"/>
  <c r="P877" i="29" s="1"/>
  <c r="P876" i="29" s="1"/>
  <c r="L878" i="29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K876" i="29" s="1"/>
  <c r="J877" i="29"/>
  <c r="J876" i="29" s="1"/>
  <c r="I877" i="29"/>
  <c r="H877" i="29"/>
  <c r="H876" i="29" s="1"/>
  <c r="G877" i="29"/>
  <c r="G876" i="29" s="1"/>
  <c r="U875" i="29"/>
  <c r="U874" i="29" s="1"/>
  <c r="U873" i="29" s="1"/>
  <c r="S875" i="29"/>
  <c r="S874" i="29" s="1"/>
  <c r="S873" i="29" s="1"/>
  <c r="P875" i="29"/>
  <c r="P874" i="29" s="1"/>
  <c r="P873" i="29" s="1"/>
  <c r="L875" i="29"/>
  <c r="T874" i="29"/>
  <c r="T873" i="29" s="1"/>
  <c r="R874" i="29"/>
  <c r="R873" i="29" s="1"/>
  <c r="Q874" i="29"/>
  <c r="Q873" i="29" s="1"/>
  <c r="O874" i="29"/>
  <c r="O873" i="29" s="1"/>
  <c r="N874" i="29"/>
  <c r="N873" i="29" s="1"/>
  <c r="M874" i="29"/>
  <c r="M873" i="29" s="1"/>
  <c r="K874" i="29"/>
  <c r="K873" i="29" s="1"/>
  <c r="J874" i="29"/>
  <c r="J873" i="29" s="1"/>
  <c r="I874" i="29"/>
  <c r="H874" i="29"/>
  <c r="H873" i="29" s="1"/>
  <c r="G874" i="29"/>
  <c r="G873" i="29" s="1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H871" i="29"/>
  <c r="G871" i="29"/>
  <c r="U870" i="29"/>
  <c r="U869" i="29" s="1"/>
  <c r="S870" i="29"/>
  <c r="S869" i="29" s="1"/>
  <c r="P870" i="29"/>
  <c r="P869" i="29" s="1"/>
  <c r="L870" i="29"/>
  <c r="T869" i="29"/>
  <c r="R869" i="29"/>
  <c r="R868" i="29" s="1"/>
  <c r="Q869" i="29"/>
  <c r="O869" i="29"/>
  <c r="N869" i="29"/>
  <c r="M869" i="29"/>
  <c r="K869" i="29"/>
  <c r="J869" i="29"/>
  <c r="I869" i="29"/>
  <c r="H869" i="29"/>
  <c r="G869" i="29"/>
  <c r="U867" i="29"/>
  <c r="U866" i="29" s="1"/>
  <c r="U865" i="29" s="1"/>
  <c r="S867" i="29"/>
  <c r="S866" i="29" s="1"/>
  <c r="S865" i="29" s="1"/>
  <c r="P867" i="29"/>
  <c r="P866" i="29" s="1"/>
  <c r="P865" i="29" s="1"/>
  <c r="L867" i="29"/>
  <c r="T866" i="29"/>
  <c r="T865" i="29" s="1"/>
  <c r="R866" i="29"/>
  <c r="R865" i="29" s="1"/>
  <c r="Q866" i="29"/>
  <c r="Q865" i="29" s="1"/>
  <c r="O866" i="29"/>
  <c r="O865" i="29" s="1"/>
  <c r="N866" i="29"/>
  <c r="N865" i="29" s="1"/>
  <c r="M866" i="29"/>
  <c r="M865" i="29" s="1"/>
  <c r="K866" i="29"/>
  <c r="K865" i="29" s="1"/>
  <c r="J866" i="29"/>
  <c r="J865" i="29" s="1"/>
  <c r="I866" i="29"/>
  <c r="H866" i="29"/>
  <c r="H865" i="29" s="1"/>
  <c r="G866" i="29"/>
  <c r="G865" i="29" s="1"/>
  <c r="U864" i="29"/>
  <c r="U863" i="29" s="1"/>
  <c r="U862" i="29" s="1"/>
  <c r="S864" i="29"/>
  <c r="S863" i="29" s="1"/>
  <c r="S862" i="29" s="1"/>
  <c r="P864" i="29"/>
  <c r="P863" i="29" s="1"/>
  <c r="P862" i="29" s="1"/>
  <c r="L864" i="29"/>
  <c r="T863" i="29"/>
  <c r="T862" i="29" s="1"/>
  <c r="R863" i="29"/>
  <c r="R862" i="29" s="1"/>
  <c r="Q863" i="29"/>
  <c r="Q862" i="29" s="1"/>
  <c r="O863" i="29"/>
  <c r="O862" i="29" s="1"/>
  <c r="N863" i="29"/>
  <c r="N862" i="29" s="1"/>
  <c r="M863" i="29"/>
  <c r="M862" i="29" s="1"/>
  <c r="K863" i="29"/>
  <c r="K862" i="29" s="1"/>
  <c r="J863" i="29"/>
  <c r="J862" i="29" s="1"/>
  <c r="I863" i="29"/>
  <c r="I862" i="29" s="1"/>
  <c r="H863" i="29"/>
  <c r="H862" i="29" s="1"/>
  <c r="G863" i="29"/>
  <c r="G862" i="29" s="1"/>
  <c r="U861" i="29"/>
  <c r="U860" i="29" s="1"/>
  <c r="U859" i="29" s="1"/>
  <c r="S861" i="29"/>
  <c r="S860" i="29" s="1"/>
  <c r="S859" i="29" s="1"/>
  <c r="P861" i="29"/>
  <c r="P860" i="29" s="1"/>
  <c r="P859" i="29" s="1"/>
  <c r="L861" i="29"/>
  <c r="T860" i="29"/>
  <c r="T859" i="29" s="1"/>
  <c r="R860" i="29"/>
  <c r="R859" i="29" s="1"/>
  <c r="Q860" i="29"/>
  <c r="Q859" i="29" s="1"/>
  <c r="O860" i="29"/>
  <c r="O859" i="29" s="1"/>
  <c r="N860" i="29"/>
  <c r="N859" i="29" s="1"/>
  <c r="M860" i="29"/>
  <c r="M859" i="29" s="1"/>
  <c r="K860" i="29"/>
  <c r="K859" i="29" s="1"/>
  <c r="J860" i="29"/>
  <c r="J859" i="29" s="1"/>
  <c r="I860" i="29"/>
  <c r="L860" i="29" s="1"/>
  <c r="U858" i="29"/>
  <c r="U857" i="29" s="1"/>
  <c r="U856" i="29" s="1"/>
  <c r="S858" i="29"/>
  <c r="S857" i="29" s="1"/>
  <c r="S856" i="29" s="1"/>
  <c r="P858" i="29"/>
  <c r="P857" i="29" s="1"/>
  <c r="P856" i="29" s="1"/>
  <c r="L858" i="29"/>
  <c r="T857" i="29"/>
  <c r="T856" i="29" s="1"/>
  <c r="R857" i="29"/>
  <c r="R856" i="29" s="1"/>
  <c r="Q857" i="29"/>
  <c r="Q856" i="29" s="1"/>
  <c r="O857" i="29"/>
  <c r="O856" i="29" s="1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U855" i="29"/>
  <c r="U854" i="29" s="1"/>
  <c r="U853" i="29" s="1"/>
  <c r="S855" i="29"/>
  <c r="S854" i="29" s="1"/>
  <c r="S853" i="29" s="1"/>
  <c r="P855" i="29"/>
  <c r="P854" i="29" s="1"/>
  <c r="P853" i="29" s="1"/>
  <c r="L855" i="29"/>
  <c r="T854" i="29"/>
  <c r="T853" i="29" s="1"/>
  <c r="R854" i="29"/>
  <c r="R853" i="29" s="1"/>
  <c r="Q854" i="29"/>
  <c r="Q853" i="29" s="1"/>
  <c r="O854" i="29"/>
  <c r="O853" i="29" s="1"/>
  <c r="N854" i="29"/>
  <c r="N853" i="29" s="1"/>
  <c r="M854" i="29"/>
  <c r="M853" i="29" s="1"/>
  <c r="K854" i="29"/>
  <c r="K853" i="29" s="1"/>
  <c r="J854" i="29"/>
  <c r="J853" i="29" s="1"/>
  <c r="I854" i="29"/>
  <c r="H854" i="29"/>
  <c r="H853" i="29" s="1"/>
  <c r="G854" i="29"/>
  <c r="G853" i="29" s="1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U845" i="29" s="1"/>
  <c r="S846" i="29"/>
  <c r="S845" i="29" s="1"/>
  <c r="P846" i="29"/>
  <c r="P845" i="29" s="1"/>
  <c r="L846" i="29"/>
  <c r="T845" i="29"/>
  <c r="R845" i="29"/>
  <c r="Q845" i="29"/>
  <c r="O845" i="29"/>
  <c r="N845" i="29"/>
  <c r="M845" i="29"/>
  <c r="K845" i="29"/>
  <c r="J845" i="29"/>
  <c r="I845" i="29"/>
  <c r="L845" i="29" s="1"/>
  <c r="H845" i="29"/>
  <c r="G845" i="29"/>
  <c r="U844" i="29"/>
  <c r="U843" i="29" s="1"/>
  <c r="S844" i="29"/>
  <c r="S843" i="29" s="1"/>
  <c r="P844" i="29"/>
  <c r="P843" i="29" s="1"/>
  <c r="L844" i="29"/>
  <c r="T843" i="29"/>
  <c r="R843" i="29"/>
  <c r="Q843" i="29"/>
  <c r="O843" i="29"/>
  <c r="N843" i="29"/>
  <c r="M843" i="29"/>
  <c r="K843" i="29"/>
  <c r="J843" i="29"/>
  <c r="I843" i="29"/>
  <c r="L843" i="29" s="1"/>
  <c r="H843" i="29"/>
  <c r="G843" i="29"/>
  <c r="U842" i="29"/>
  <c r="U841" i="29" s="1"/>
  <c r="S842" i="29"/>
  <c r="S841" i="29" s="1"/>
  <c r="P842" i="29"/>
  <c r="P841" i="29" s="1"/>
  <c r="L842" i="29"/>
  <c r="T841" i="29"/>
  <c r="R841" i="29"/>
  <c r="Q841" i="29"/>
  <c r="O841" i="29"/>
  <c r="N841" i="29"/>
  <c r="M841" i="29"/>
  <c r="K841" i="29"/>
  <c r="J841" i="29"/>
  <c r="I841" i="29"/>
  <c r="H841" i="29"/>
  <c r="G841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U836" i="29" s="1"/>
  <c r="S837" i="29"/>
  <c r="S836" i="29" s="1"/>
  <c r="P837" i="29"/>
  <c r="P836" i="29" s="1"/>
  <c r="L837" i="29"/>
  <c r="J837" i="29"/>
  <c r="J836" i="29" s="1"/>
  <c r="T836" i="29"/>
  <c r="R836" i="29"/>
  <c r="Q836" i="29"/>
  <c r="O836" i="29"/>
  <c r="K836" i="29"/>
  <c r="I836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U824" i="29" s="1"/>
  <c r="S825" i="29"/>
  <c r="S824" i="29" s="1"/>
  <c r="P825" i="29"/>
  <c r="P824" i="29" s="1"/>
  <c r="L825" i="29"/>
  <c r="T824" i="29"/>
  <c r="R824" i="29"/>
  <c r="Q824" i="29"/>
  <c r="O824" i="29"/>
  <c r="N824" i="29"/>
  <c r="M824" i="29"/>
  <c r="K824" i="29"/>
  <c r="J824" i="29"/>
  <c r="I824" i="29"/>
  <c r="H824" i="29"/>
  <c r="G824" i="29"/>
  <c r="U822" i="29"/>
  <c r="U821" i="29" s="1"/>
  <c r="S822" i="29"/>
  <c r="S821" i="29" s="1"/>
  <c r="P822" i="29"/>
  <c r="P821" i="29" s="1"/>
  <c r="L822" i="29"/>
  <c r="T821" i="29"/>
  <c r="R821" i="29"/>
  <c r="Q821" i="29"/>
  <c r="O821" i="29"/>
  <c r="N821" i="29"/>
  <c r="M821" i="29"/>
  <c r="K821" i="29"/>
  <c r="J821" i="29"/>
  <c r="I821" i="29"/>
  <c r="H821" i="29"/>
  <c r="G821" i="29"/>
  <c r="U820" i="29"/>
  <c r="U819" i="29" s="1"/>
  <c r="S820" i="29"/>
  <c r="S819" i="29" s="1"/>
  <c r="P820" i="29"/>
  <c r="P819" i="29" s="1"/>
  <c r="L820" i="29"/>
  <c r="T819" i="29"/>
  <c r="R819" i="29"/>
  <c r="Q819" i="29"/>
  <c r="O819" i="29"/>
  <c r="N819" i="29"/>
  <c r="M819" i="29"/>
  <c r="K819" i="29"/>
  <c r="J819" i="29"/>
  <c r="I819" i="29"/>
  <c r="H819" i="29"/>
  <c r="G819" i="29"/>
  <c r="U818" i="29"/>
  <c r="U817" i="29" s="1"/>
  <c r="S818" i="29"/>
  <c r="S817" i="29" s="1"/>
  <c r="P818" i="29"/>
  <c r="P817" i="29" s="1"/>
  <c r="L818" i="29"/>
  <c r="T817" i="29"/>
  <c r="R817" i="29"/>
  <c r="Q817" i="29"/>
  <c r="O817" i="29"/>
  <c r="N817" i="29"/>
  <c r="M817" i="29"/>
  <c r="K817" i="29"/>
  <c r="J817" i="29"/>
  <c r="I817" i="29"/>
  <c r="H817" i="29"/>
  <c r="G817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U812" i="29" s="1"/>
  <c r="S813" i="29"/>
  <c r="S812" i="29" s="1"/>
  <c r="P813" i="29"/>
  <c r="P812" i="29" s="1"/>
  <c r="L813" i="29"/>
  <c r="T812" i="29"/>
  <c r="R812" i="29"/>
  <c r="Q812" i="29"/>
  <c r="O812" i="29"/>
  <c r="N812" i="29"/>
  <c r="M812" i="29"/>
  <c r="K812" i="29"/>
  <c r="J812" i="29"/>
  <c r="I812" i="29"/>
  <c r="H812" i="29"/>
  <c r="G812" i="29"/>
  <c r="U811" i="29"/>
  <c r="U810" i="29" s="1"/>
  <c r="S811" i="29"/>
  <c r="S810" i="29" s="1"/>
  <c r="P811" i="29"/>
  <c r="P810" i="29" s="1"/>
  <c r="L811" i="29"/>
  <c r="T810" i="29"/>
  <c r="R810" i="29"/>
  <c r="Q810" i="29"/>
  <c r="O810" i="29"/>
  <c r="N810" i="29"/>
  <c r="M810" i="29"/>
  <c r="K810" i="29"/>
  <c r="J810" i="29"/>
  <c r="I810" i="29"/>
  <c r="H810" i="29"/>
  <c r="G810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U805" i="29" s="1"/>
  <c r="S806" i="29"/>
  <c r="S805" i="29" s="1"/>
  <c r="P806" i="29"/>
  <c r="P805" i="29" s="1"/>
  <c r="L806" i="29"/>
  <c r="T805" i="29"/>
  <c r="R805" i="29"/>
  <c r="Q805" i="29"/>
  <c r="O805" i="29"/>
  <c r="N805" i="29"/>
  <c r="M805" i="29"/>
  <c r="K805" i="29"/>
  <c r="J805" i="29"/>
  <c r="I805" i="29"/>
  <c r="H805" i="29"/>
  <c r="G805" i="29"/>
  <c r="U804" i="29"/>
  <c r="U803" i="29" s="1"/>
  <c r="S804" i="29"/>
  <c r="S803" i="29" s="1"/>
  <c r="P804" i="29"/>
  <c r="P803" i="29" s="1"/>
  <c r="L804" i="29"/>
  <c r="T803" i="29"/>
  <c r="R803" i="29"/>
  <c r="Q803" i="29"/>
  <c r="O803" i="29"/>
  <c r="N803" i="29"/>
  <c r="M803" i="29"/>
  <c r="K803" i="29"/>
  <c r="J803" i="29"/>
  <c r="I803" i="29"/>
  <c r="H803" i="29"/>
  <c r="G803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H794" i="29"/>
  <c r="G794" i="29"/>
  <c r="U793" i="29"/>
  <c r="U792" i="29" s="1"/>
  <c r="S793" i="29"/>
  <c r="S792" i="29" s="1"/>
  <c r="P793" i="29"/>
  <c r="P792" i="29" s="1"/>
  <c r="L793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U790" i="29" s="1"/>
  <c r="S791" i="29"/>
  <c r="S790" i="29" s="1"/>
  <c r="P791" i="29"/>
  <c r="P790" i="29" s="1"/>
  <c r="L791" i="29"/>
  <c r="T790" i="29"/>
  <c r="R790" i="29"/>
  <c r="Q790" i="29"/>
  <c r="O790" i="29"/>
  <c r="N790" i="29"/>
  <c r="M790" i="29"/>
  <c r="K790" i="29"/>
  <c r="J790" i="29"/>
  <c r="I790" i="29"/>
  <c r="H790" i="29"/>
  <c r="G790" i="29"/>
  <c r="U789" i="29"/>
  <c r="U788" i="29" s="1"/>
  <c r="S789" i="29"/>
  <c r="S788" i="29" s="1"/>
  <c r="P789" i="29"/>
  <c r="P788" i="29" s="1"/>
  <c r="L789" i="29"/>
  <c r="T788" i="29"/>
  <c r="R788" i="29"/>
  <c r="Q788" i="29"/>
  <c r="O788" i="29"/>
  <c r="N788" i="29"/>
  <c r="M788" i="29"/>
  <c r="K788" i="29"/>
  <c r="J788" i="29"/>
  <c r="I788" i="29"/>
  <c r="H788" i="29"/>
  <c r="G788" i="29"/>
  <c r="U786" i="29"/>
  <c r="U785" i="29" s="1"/>
  <c r="U784" i="29" s="1"/>
  <c r="S786" i="29"/>
  <c r="S785" i="29" s="1"/>
  <c r="S784" i="29" s="1"/>
  <c r="P786" i="29"/>
  <c r="P785" i="29" s="1"/>
  <c r="P784" i="29" s="1"/>
  <c r="L786" i="29"/>
  <c r="T785" i="29"/>
  <c r="T784" i="29" s="1"/>
  <c r="R785" i="29"/>
  <c r="R784" i="29" s="1"/>
  <c r="Q785" i="29"/>
  <c r="Q784" i="29" s="1"/>
  <c r="O785" i="29"/>
  <c r="O784" i="29" s="1"/>
  <c r="N785" i="29"/>
  <c r="N784" i="29" s="1"/>
  <c r="M785" i="29"/>
  <c r="M784" i="29" s="1"/>
  <c r="K785" i="29"/>
  <c r="K784" i="29" s="1"/>
  <c r="J785" i="29"/>
  <c r="J784" i="29" s="1"/>
  <c r="I785" i="29"/>
  <c r="H785" i="29"/>
  <c r="H784" i="29" s="1"/>
  <c r="G785" i="29"/>
  <c r="G784" i="29" s="1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U780" i="29" s="1"/>
  <c r="S781" i="29"/>
  <c r="S780" i="29" s="1"/>
  <c r="P781" i="29"/>
  <c r="P780" i="29" s="1"/>
  <c r="L781" i="29"/>
  <c r="T780" i="29"/>
  <c r="R780" i="29"/>
  <c r="R779" i="29" s="1"/>
  <c r="Q780" i="29"/>
  <c r="O780" i="29"/>
  <c r="N780" i="29"/>
  <c r="M780" i="29"/>
  <c r="K780" i="29"/>
  <c r="J780" i="29"/>
  <c r="I780" i="29"/>
  <c r="L780" i="29" s="1"/>
  <c r="H780" i="29"/>
  <c r="G780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U775" i="29" s="1"/>
  <c r="S776" i="29"/>
  <c r="S775" i="29" s="1"/>
  <c r="P776" i="29"/>
  <c r="P775" i="29" s="1"/>
  <c r="L776" i="29"/>
  <c r="T775" i="29"/>
  <c r="R775" i="29"/>
  <c r="Q775" i="29"/>
  <c r="O775" i="29"/>
  <c r="N775" i="29"/>
  <c r="M775" i="29"/>
  <c r="K775" i="29"/>
  <c r="J775" i="29"/>
  <c r="I775" i="29"/>
  <c r="L775" i="29" s="1"/>
  <c r="H775" i="29"/>
  <c r="G775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U770" i="29" s="1"/>
  <c r="S771" i="29"/>
  <c r="S770" i="29" s="1"/>
  <c r="P771" i="29"/>
  <c r="P770" i="29" s="1"/>
  <c r="L771" i="29"/>
  <c r="T770" i="29"/>
  <c r="R770" i="29"/>
  <c r="Q770" i="29"/>
  <c r="O770" i="29"/>
  <c r="N770" i="29"/>
  <c r="M770" i="29"/>
  <c r="K770" i="29"/>
  <c r="J770" i="29"/>
  <c r="I770" i="29"/>
  <c r="L770" i="29" s="1"/>
  <c r="H770" i="29"/>
  <c r="G770" i="29"/>
  <c r="U769" i="29"/>
  <c r="U768" i="29" s="1"/>
  <c r="S769" i="29"/>
  <c r="S768" i="29" s="1"/>
  <c r="P769" i="29"/>
  <c r="P768" i="29" s="1"/>
  <c r="L769" i="29"/>
  <c r="T768" i="29"/>
  <c r="R768" i="29"/>
  <c r="Q768" i="29"/>
  <c r="O768" i="29"/>
  <c r="N768" i="29"/>
  <c r="M768" i="29"/>
  <c r="K768" i="29"/>
  <c r="J768" i="29"/>
  <c r="I768" i="29"/>
  <c r="H768" i="29"/>
  <c r="G768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U763" i="29" s="1"/>
  <c r="S764" i="29"/>
  <c r="S763" i="29" s="1"/>
  <c r="P764" i="29"/>
  <c r="P763" i="29" s="1"/>
  <c r="L764" i="29"/>
  <c r="T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U761" i="29" s="1"/>
  <c r="S762" i="29"/>
  <c r="S761" i="29" s="1"/>
  <c r="P762" i="29"/>
  <c r="P761" i="29" s="1"/>
  <c r="L762" i="29"/>
  <c r="T761" i="29"/>
  <c r="R761" i="29"/>
  <c r="Q761" i="29"/>
  <c r="O761" i="29"/>
  <c r="N761" i="29"/>
  <c r="M761" i="29"/>
  <c r="K761" i="29"/>
  <c r="J761" i="29"/>
  <c r="I761" i="29"/>
  <c r="H761" i="29"/>
  <c r="G761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U756" i="29" s="1"/>
  <c r="S757" i="29"/>
  <c r="S756" i="29" s="1"/>
  <c r="P757" i="29"/>
  <c r="P756" i="29" s="1"/>
  <c r="L757" i="29"/>
  <c r="T756" i="29"/>
  <c r="R756" i="29"/>
  <c r="Q756" i="29"/>
  <c r="O756" i="29"/>
  <c r="N756" i="29"/>
  <c r="M756" i="29"/>
  <c r="K756" i="29"/>
  <c r="J756" i="29"/>
  <c r="I756" i="29"/>
  <c r="H756" i="29"/>
  <c r="G756" i="29"/>
  <c r="U755" i="29"/>
  <c r="U754" i="29" s="1"/>
  <c r="S755" i="29"/>
  <c r="S754" i="29" s="1"/>
  <c r="P755" i="29"/>
  <c r="P754" i="29" s="1"/>
  <c r="L755" i="29"/>
  <c r="T754" i="29"/>
  <c r="R754" i="29"/>
  <c r="Q754" i="29"/>
  <c r="O754" i="29"/>
  <c r="N754" i="29"/>
  <c r="M754" i="29"/>
  <c r="K754" i="29"/>
  <c r="J754" i="29"/>
  <c r="I754" i="29"/>
  <c r="H754" i="29"/>
  <c r="G754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H749" i="29"/>
  <c r="G749" i="29"/>
  <c r="U748" i="29"/>
  <c r="U747" i="29" s="1"/>
  <c r="S748" i="29"/>
  <c r="S747" i="29" s="1"/>
  <c r="P748" i="29"/>
  <c r="P747" i="29" s="1"/>
  <c r="L748" i="29"/>
  <c r="T747" i="29"/>
  <c r="R747" i="29"/>
  <c r="Q747" i="29"/>
  <c r="O747" i="29"/>
  <c r="N747" i="29"/>
  <c r="M747" i="29"/>
  <c r="K747" i="29"/>
  <c r="J747" i="29"/>
  <c r="I747" i="29"/>
  <c r="H747" i="29"/>
  <c r="G747" i="29"/>
  <c r="U746" i="29"/>
  <c r="U745" i="29" s="1"/>
  <c r="S746" i="29"/>
  <c r="S745" i="29" s="1"/>
  <c r="P746" i="29"/>
  <c r="P745" i="29" s="1"/>
  <c r="L746" i="29"/>
  <c r="T745" i="29"/>
  <c r="R745" i="29"/>
  <c r="Q745" i="29"/>
  <c r="O745" i="29"/>
  <c r="N745" i="29"/>
  <c r="M745" i="29"/>
  <c r="K745" i="29"/>
  <c r="J745" i="29"/>
  <c r="I745" i="29"/>
  <c r="L745" i="29" s="1"/>
  <c r="H745" i="29"/>
  <c r="G745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U736" i="29" s="1"/>
  <c r="S737" i="29"/>
  <c r="S736" i="29" s="1"/>
  <c r="P737" i="29"/>
  <c r="P736" i="29" s="1"/>
  <c r="L737" i="29"/>
  <c r="T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U734" i="29" s="1"/>
  <c r="S735" i="29"/>
  <c r="S734" i="29" s="1"/>
  <c r="P735" i="29"/>
  <c r="P734" i="29" s="1"/>
  <c r="L735" i="29"/>
  <c r="T734" i="29"/>
  <c r="R734" i="29"/>
  <c r="Q734" i="29"/>
  <c r="O734" i="29"/>
  <c r="N734" i="29"/>
  <c r="M734" i="29"/>
  <c r="K734" i="29"/>
  <c r="J734" i="29"/>
  <c r="I734" i="29"/>
  <c r="H734" i="29"/>
  <c r="G734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H729" i="29"/>
  <c r="G729" i="29"/>
  <c r="U728" i="29"/>
  <c r="U727" i="29" s="1"/>
  <c r="S728" i="29"/>
  <c r="S727" i="29" s="1"/>
  <c r="P728" i="29"/>
  <c r="P727" i="29" s="1"/>
  <c r="L728" i="29"/>
  <c r="T727" i="29"/>
  <c r="R727" i="29"/>
  <c r="Q727" i="29"/>
  <c r="O727" i="29"/>
  <c r="N727" i="29"/>
  <c r="M727" i="29"/>
  <c r="K727" i="29"/>
  <c r="J727" i="29"/>
  <c r="I727" i="29"/>
  <c r="H727" i="29"/>
  <c r="G727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H722" i="29"/>
  <c r="G722" i="29"/>
  <c r="U721" i="29"/>
  <c r="U720" i="29" s="1"/>
  <c r="S721" i="29"/>
  <c r="S720" i="29" s="1"/>
  <c r="P721" i="29"/>
  <c r="P720" i="29" s="1"/>
  <c r="L721" i="29"/>
  <c r="T720" i="29"/>
  <c r="R720" i="29"/>
  <c r="Q720" i="29"/>
  <c r="O720" i="29"/>
  <c r="N720" i="29"/>
  <c r="M720" i="29"/>
  <c r="K720" i="29"/>
  <c r="J720" i="29"/>
  <c r="I720" i="29"/>
  <c r="H720" i="29"/>
  <c r="G720" i="29"/>
  <c r="U719" i="29"/>
  <c r="U718" i="29" s="1"/>
  <c r="S719" i="29"/>
  <c r="S718" i="29" s="1"/>
  <c r="P719" i="29"/>
  <c r="P718" i="29" s="1"/>
  <c r="L719" i="29"/>
  <c r="T718" i="29"/>
  <c r="R718" i="29"/>
  <c r="Q718" i="29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U713" i="29" s="1"/>
  <c r="S714" i="29"/>
  <c r="S713" i="29" s="1"/>
  <c r="P714" i="29"/>
  <c r="P713" i="29" s="1"/>
  <c r="L714" i="29"/>
  <c r="T713" i="29"/>
  <c r="R713" i="29"/>
  <c r="Q713" i="29"/>
  <c r="O713" i="29"/>
  <c r="N713" i="29"/>
  <c r="M713" i="29"/>
  <c r="K713" i="29"/>
  <c r="J713" i="29"/>
  <c r="I713" i="29"/>
  <c r="H713" i="29"/>
  <c r="G713" i="29"/>
  <c r="U712" i="29"/>
  <c r="U711" i="29" s="1"/>
  <c r="S712" i="29"/>
  <c r="S711" i="29" s="1"/>
  <c r="P712" i="29"/>
  <c r="P711" i="29" s="1"/>
  <c r="L712" i="29"/>
  <c r="T711" i="29"/>
  <c r="R711" i="29"/>
  <c r="Q711" i="29"/>
  <c r="O711" i="29"/>
  <c r="N711" i="29"/>
  <c r="M711" i="29"/>
  <c r="K711" i="29"/>
  <c r="J711" i="29"/>
  <c r="I711" i="29"/>
  <c r="H711" i="29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U706" i="29" s="1"/>
  <c r="S707" i="29"/>
  <c r="S706" i="29" s="1"/>
  <c r="P707" i="29"/>
  <c r="P706" i="29" s="1"/>
  <c r="L707" i="29"/>
  <c r="T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U704" i="29" s="1"/>
  <c r="S705" i="29"/>
  <c r="S704" i="29" s="1"/>
  <c r="P705" i="29"/>
  <c r="P704" i="29" s="1"/>
  <c r="L705" i="29"/>
  <c r="T704" i="29"/>
  <c r="R704" i="29"/>
  <c r="Q704" i="29"/>
  <c r="O704" i="29"/>
  <c r="N704" i="29"/>
  <c r="M704" i="29"/>
  <c r="K704" i="29"/>
  <c r="J704" i="29"/>
  <c r="I704" i="29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U699" i="29" s="1"/>
  <c r="S700" i="29"/>
  <c r="S699" i="29" s="1"/>
  <c r="P700" i="29"/>
  <c r="P699" i="29" s="1"/>
  <c r="L700" i="29"/>
  <c r="T699" i="29"/>
  <c r="R699" i="29"/>
  <c r="Q699" i="29"/>
  <c r="O699" i="29"/>
  <c r="N699" i="29"/>
  <c r="M699" i="29"/>
  <c r="K699" i="29"/>
  <c r="J699" i="29"/>
  <c r="I699" i="29"/>
  <c r="L699" i="29" s="1"/>
  <c r="H699" i="29"/>
  <c r="G699" i="29"/>
  <c r="U698" i="29"/>
  <c r="U697" i="29" s="1"/>
  <c r="S698" i="29"/>
  <c r="S697" i="29" s="1"/>
  <c r="P698" i="29"/>
  <c r="P697" i="29" s="1"/>
  <c r="L698" i="29"/>
  <c r="T697" i="29"/>
  <c r="R697" i="29"/>
  <c r="Q697" i="29"/>
  <c r="O697" i="29"/>
  <c r="N697" i="29"/>
  <c r="M697" i="29"/>
  <c r="K697" i="29"/>
  <c r="J697" i="29"/>
  <c r="I697" i="29"/>
  <c r="H697" i="29"/>
  <c r="G697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H692" i="29"/>
  <c r="G692" i="29"/>
  <c r="U691" i="29"/>
  <c r="U690" i="29" s="1"/>
  <c r="S691" i="29"/>
  <c r="S690" i="29" s="1"/>
  <c r="P691" i="29"/>
  <c r="P690" i="29" s="1"/>
  <c r="L691" i="29"/>
  <c r="T690" i="29"/>
  <c r="R690" i="29"/>
  <c r="Q690" i="29"/>
  <c r="O690" i="29"/>
  <c r="N690" i="29"/>
  <c r="M690" i="29"/>
  <c r="K690" i="29"/>
  <c r="J690" i="29"/>
  <c r="I690" i="29"/>
  <c r="H690" i="29"/>
  <c r="G690" i="29"/>
  <c r="U689" i="29"/>
  <c r="U688" i="29" s="1"/>
  <c r="S689" i="29"/>
  <c r="S688" i="29" s="1"/>
  <c r="P689" i="29"/>
  <c r="P688" i="29" s="1"/>
  <c r="L689" i="29"/>
  <c r="T688" i="29"/>
  <c r="R688" i="29"/>
  <c r="Q688" i="29"/>
  <c r="O688" i="29"/>
  <c r="N688" i="29"/>
  <c r="M688" i="29"/>
  <c r="K688" i="29"/>
  <c r="J688" i="29"/>
  <c r="I688" i="29"/>
  <c r="H688" i="29"/>
  <c r="G688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H683" i="29"/>
  <c r="G683" i="29"/>
  <c r="U682" i="29"/>
  <c r="U681" i="29" s="1"/>
  <c r="S682" i="29"/>
  <c r="S681" i="29" s="1"/>
  <c r="P682" i="29"/>
  <c r="P681" i="29" s="1"/>
  <c r="L682" i="29"/>
  <c r="T681" i="29"/>
  <c r="R681" i="29"/>
  <c r="Q681" i="29"/>
  <c r="O681" i="29"/>
  <c r="N681" i="29"/>
  <c r="M681" i="29"/>
  <c r="K681" i="29"/>
  <c r="J681" i="29"/>
  <c r="I681" i="29"/>
  <c r="H681" i="29"/>
  <c r="G681" i="29"/>
  <c r="U680" i="29"/>
  <c r="U679" i="29" s="1"/>
  <c r="S680" i="29"/>
  <c r="S679" i="29" s="1"/>
  <c r="P680" i="29"/>
  <c r="P679" i="29" s="1"/>
  <c r="L680" i="29"/>
  <c r="T679" i="29"/>
  <c r="R679" i="29"/>
  <c r="Q679" i="29"/>
  <c r="O679" i="29"/>
  <c r="N679" i="29"/>
  <c r="M679" i="29"/>
  <c r="K679" i="29"/>
  <c r="J679" i="29"/>
  <c r="I679" i="29"/>
  <c r="H679" i="29"/>
  <c r="G679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U674" i="29" s="1"/>
  <c r="S675" i="29"/>
  <c r="S674" i="29" s="1"/>
  <c r="P675" i="29"/>
  <c r="P674" i="29" s="1"/>
  <c r="L675" i="29"/>
  <c r="T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U672" i="29" s="1"/>
  <c r="S673" i="29"/>
  <c r="S672" i="29" s="1"/>
  <c r="P673" i="29"/>
  <c r="P672" i="29" s="1"/>
  <c r="L673" i="29"/>
  <c r="T672" i="29"/>
  <c r="R672" i="29"/>
  <c r="Q672" i="29"/>
  <c r="O672" i="29"/>
  <c r="N672" i="29"/>
  <c r="M672" i="29"/>
  <c r="K672" i="29"/>
  <c r="J672" i="29"/>
  <c r="I672" i="29"/>
  <c r="H672" i="29"/>
  <c r="G672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H667" i="29"/>
  <c r="G667" i="29"/>
  <c r="U666" i="29"/>
  <c r="U665" i="29" s="1"/>
  <c r="S666" i="29"/>
  <c r="S665" i="29" s="1"/>
  <c r="P666" i="29"/>
  <c r="P665" i="29" s="1"/>
  <c r="L666" i="29"/>
  <c r="T665" i="29"/>
  <c r="R665" i="29"/>
  <c r="Q665" i="29"/>
  <c r="O665" i="29"/>
  <c r="N665" i="29"/>
  <c r="M665" i="29"/>
  <c r="K665" i="29"/>
  <c r="J665" i="29"/>
  <c r="I665" i="29"/>
  <c r="H665" i="29"/>
  <c r="G665" i="29"/>
  <c r="U664" i="29"/>
  <c r="U663" i="29" s="1"/>
  <c r="S664" i="29"/>
  <c r="S663" i="29" s="1"/>
  <c r="P664" i="29"/>
  <c r="P663" i="29" s="1"/>
  <c r="L664" i="29"/>
  <c r="T663" i="29"/>
  <c r="R663" i="29"/>
  <c r="Q663" i="29"/>
  <c r="O663" i="29"/>
  <c r="N663" i="29"/>
  <c r="M663" i="29"/>
  <c r="K663" i="29"/>
  <c r="J663" i="29"/>
  <c r="I663" i="29"/>
  <c r="H663" i="29"/>
  <c r="G663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U652" i="29" s="1"/>
  <c r="S653" i="29"/>
  <c r="S652" i="29" s="1"/>
  <c r="P653" i="29"/>
  <c r="P652" i="29" s="1"/>
  <c r="L653" i="29"/>
  <c r="T652" i="29"/>
  <c r="R652" i="29"/>
  <c r="Q652" i="29"/>
  <c r="O652" i="29"/>
  <c r="N652" i="29"/>
  <c r="M652" i="29"/>
  <c r="K652" i="29"/>
  <c r="J652" i="29"/>
  <c r="I652" i="29"/>
  <c r="H652" i="29"/>
  <c r="G652" i="29"/>
  <c r="U651" i="29"/>
  <c r="U650" i="29" s="1"/>
  <c r="S651" i="29"/>
  <c r="S650" i="29" s="1"/>
  <c r="P651" i="29"/>
  <c r="P650" i="29" s="1"/>
  <c r="L651" i="29"/>
  <c r="T650" i="29"/>
  <c r="R650" i="29"/>
  <c r="Q650" i="29"/>
  <c r="O650" i="29"/>
  <c r="N650" i="29"/>
  <c r="M650" i="29"/>
  <c r="K650" i="29"/>
  <c r="J650" i="29"/>
  <c r="I650" i="29"/>
  <c r="H650" i="29"/>
  <c r="G650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H645" i="29"/>
  <c r="G645" i="29"/>
  <c r="U644" i="29"/>
  <c r="U643" i="29" s="1"/>
  <c r="S644" i="29"/>
  <c r="S643" i="29" s="1"/>
  <c r="P644" i="29"/>
  <c r="P643" i="29" s="1"/>
  <c r="L644" i="29"/>
  <c r="T643" i="29"/>
  <c r="R643" i="29"/>
  <c r="Q643" i="29"/>
  <c r="O643" i="29"/>
  <c r="N643" i="29"/>
  <c r="M643" i="29"/>
  <c r="K643" i="29"/>
  <c r="J643" i="29"/>
  <c r="I643" i="29"/>
  <c r="H643" i="29"/>
  <c r="G643" i="29"/>
  <c r="U642" i="29"/>
  <c r="U641" i="29" s="1"/>
  <c r="S642" i="29"/>
  <c r="S641" i="29" s="1"/>
  <c r="P642" i="29"/>
  <c r="P641" i="29" s="1"/>
  <c r="L642" i="29"/>
  <c r="T641" i="29"/>
  <c r="R641" i="29"/>
  <c r="Q641" i="29"/>
  <c r="O641" i="29"/>
  <c r="N641" i="29"/>
  <c r="M641" i="29"/>
  <c r="K641" i="29"/>
  <c r="J641" i="29"/>
  <c r="I641" i="29"/>
  <c r="H641" i="29"/>
  <c r="G641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H636" i="29"/>
  <c r="G636" i="29"/>
  <c r="U635" i="29"/>
  <c r="U634" i="29" s="1"/>
  <c r="S635" i="29"/>
  <c r="S634" i="29" s="1"/>
  <c r="P635" i="29"/>
  <c r="P634" i="29" s="1"/>
  <c r="L635" i="29"/>
  <c r="T634" i="29"/>
  <c r="R634" i="29"/>
  <c r="Q634" i="29"/>
  <c r="O634" i="29"/>
  <c r="N634" i="29"/>
  <c r="M634" i="29"/>
  <c r="K634" i="29"/>
  <c r="J634" i="29"/>
  <c r="I634" i="29"/>
  <c r="H634" i="29"/>
  <c r="G634" i="29"/>
  <c r="U633" i="29"/>
  <c r="U632" i="29" s="1"/>
  <c r="S633" i="29"/>
  <c r="S632" i="29" s="1"/>
  <c r="P633" i="29"/>
  <c r="P632" i="29" s="1"/>
  <c r="L633" i="29"/>
  <c r="T632" i="29"/>
  <c r="R632" i="29"/>
  <c r="Q632" i="29"/>
  <c r="O632" i="29"/>
  <c r="N632" i="29"/>
  <c r="M632" i="29"/>
  <c r="K632" i="29"/>
  <c r="J632" i="29"/>
  <c r="I632" i="29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H627" i="29"/>
  <c r="G627" i="29"/>
  <c r="U626" i="29"/>
  <c r="U625" i="29" s="1"/>
  <c r="S626" i="29"/>
  <c r="S625" i="29" s="1"/>
  <c r="P626" i="29"/>
  <c r="P625" i="29" s="1"/>
  <c r="L626" i="29"/>
  <c r="T625" i="29"/>
  <c r="R625" i="29"/>
  <c r="Q625" i="29"/>
  <c r="O625" i="29"/>
  <c r="N625" i="29"/>
  <c r="M625" i="29"/>
  <c r="K625" i="29"/>
  <c r="J625" i="29"/>
  <c r="I625" i="29"/>
  <c r="H625" i="29"/>
  <c r="G625" i="29"/>
  <c r="U624" i="29"/>
  <c r="U623" i="29" s="1"/>
  <c r="S624" i="29"/>
  <c r="S623" i="29" s="1"/>
  <c r="P624" i="29"/>
  <c r="P623" i="29" s="1"/>
  <c r="L624" i="29"/>
  <c r="T623" i="29"/>
  <c r="R623" i="29"/>
  <c r="Q623" i="29"/>
  <c r="O623" i="29"/>
  <c r="N623" i="29"/>
  <c r="M623" i="29"/>
  <c r="K623" i="29"/>
  <c r="J623" i="29"/>
  <c r="I623" i="29"/>
  <c r="H623" i="29"/>
  <c r="G623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H618" i="29"/>
  <c r="G618" i="29"/>
  <c r="U617" i="29"/>
  <c r="U616" i="29" s="1"/>
  <c r="S617" i="29"/>
  <c r="S616" i="29" s="1"/>
  <c r="P617" i="29"/>
  <c r="P616" i="29" s="1"/>
  <c r="L617" i="29"/>
  <c r="T616" i="29"/>
  <c r="R616" i="29"/>
  <c r="Q616" i="29"/>
  <c r="O616" i="29"/>
  <c r="N616" i="29"/>
  <c r="M616" i="29"/>
  <c r="K616" i="29"/>
  <c r="J616" i="29"/>
  <c r="I616" i="29"/>
  <c r="H616" i="29"/>
  <c r="G616" i="29"/>
  <c r="U615" i="29"/>
  <c r="U614" i="29" s="1"/>
  <c r="S615" i="29"/>
  <c r="S614" i="29" s="1"/>
  <c r="P615" i="29"/>
  <c r="P614" i="29" s="1"/>
  <c r="L615" i="29"/>
  <c r="T614" i="29"/>
  <c r="R614" i="29"/>
  <c r="Q614" i="29"/>
  <c r="O614" i="29"/>
  <c r="N614" i="29"/>
  <c r="M614" i="29"/>
  <c r="K614" i="29"/>
  <c r="J614" i="29"/>
  <c r="I614" i="29"/>
  <c r="H614" i="29"/>
  <c r="G614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H609" i="29"/>
  <c r="G609" i="29"/>
  <c r="U608" i="29"/>
  <c r="U607" i="29" s="1"/>
  <c r="S608" i="29"/>
  <c r="S607" i="29" s="1"/>
  <c r="P608" i="29"/>
  <c r="P607" i="29" s="1"/>
  <c r="L608" i="29"/>
  <c r="T607" i="29"/>
  <c r="R607" i="29"/>
  <c r="Q607" i="29"/>
  <c r="O607" i="29"/>
  <c r="N607" i="29"/>
  <c r="M607" i="29"/>
  <c r="K607" i="29"/>
  <c r="J607" i="29"/>
  <c r="I607" i="29"/>
  <c r="H607" i="29"/>
  <c r="G607" i="29"/>
  <c r="U606" i="29"/>
  <c r="U605" i="29" s="1"/>
  <c r="S606" i="29"/>
  <c r="S605" i="29" s="1"/>
  <c r="P606" i="29"/>
  <c r="P605" i="29" s="1"/>
  <c r="L606" i="29"/>
  <c r="T605" i="29"/>
  <c r="R605" i="29"/>
  <c r="Q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U586" i="29" s="1"/>
  <c r="S587" i="29"/>
  <c r="S586" i="29" s="1"/>
  <c r="P587" i="29"/>
  <c r="P586" i="29" s="1"/>
  <c r="L587" i="29"/>
  <c r="T586" i="29"/>
  <c r="R586" i="29"/>
  <c r="Q586" i="29"/>
  <c r="O586" i="29"/>
  <c r="N586" i="29"/>
  <c r="M586" i="29"/>
  <c r="K586" i="29"/>
  <c r="J586" i="29"/>
  <c r="I586" i="29"/>
  <c r="H586" i="29"/>
  <c r="G586" i="29"/>
  <c r="U585" i="29"/>
  <c r="U584" i="29" s="1"/>
  <c r="S585" i="29"/>
  <c r="S584" i="29" s="1"/>
  <c r="P585" i="29"/>
  <c r="P584" i="29" s="1"/>
  <c r="L585" i="29"/>
  <c r="T584" i="29"/>
  <c r="R584" i="29"/>
  <c r="Q584" i="29"/>
  <c r="O584" i="29"/>
  <c r="N584" i="29"/>
  <c r="M584" i="29"/>
  <c r="K584" i="29"/>
  <c r="J584" i="29"/>
  <c r="I584" i="29"/>
  <c r="H584" i="29"/>
  <c r="G584" i="29"/>
  <c r="U582" i="29"/>
  <c r="U581" i="29" s="1"/>
  <c r="S582" i="29"/>
  <c r="S581" i="29" s="1"/>
  <c r="P582" i="29"/>
  <c r="P581" i="29" s="1"/>
  <c r="L582" i="29"/>
  <c r="T581" i="29"/>
  <c r="R581" i="29"/>
  <c r="Q581" i="29"/>
  <c r="O581" i="29"/>
  <c r="N581" i="29"/>
  <c r="M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T576" i="29"/>
  <c r="R576" i="29"/>
  <c r="Q576" i="29"/>
  <c r="O576" i="29"/>
  <c r="N576" i="29"/>
  <c r="M576" i="29"/>
  <c r="K576" i="29"/>
  <c r="J576" i="29"/>
  <c r="I576" i="29"/>
  <c r="H576" i="29"/>
  <c r="G576" i="29"/>
  <c r="U575" i="29"/>
  <c r="U574" i="29" s="1"/>
  <c r="S575" i="29"/>
  <c r="S574" i="29" s="1"/>
  <c r="P575" i="29"/>
  <c r="P574" i="29" s="1"/>
  <c r="L575" i="29"/>
  <c r="T574" i="29"/>
  <c r="R574" i="29"/>
  <c r="Q574" i="29"/>
  <c r="O574" i="29"/>
  <c r="N574" i="29"/>
  <c r="M574" i="29"/>
  <c r="K574" i="29"/>
  <c r="J574" i="29"/>
  <c r="I574" i="29"/>
  <c r="H574" i="29"/>
  <c r="G574" i="29"/>
  <c r="U571" i="29"/>
  <c r="U570" i="29" s="1"/>
  <c r="U569" i="29" s="1"/>
  <c r="S571" i="29"/>
  <c r="S570" i="29" s="1"/>
  <c r="S569" i="29" s="1"/>
  <c r="P571" i="29"/>
  <c r="P570" i="29" s="1"/>
  <c r="P569" i="29" s="1"/>
  <c r="L571" i="29"/>
  <c r="T570" i="29"/>
  <c r="T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L568" i="29"/>
  <c r="U567" i="29"/>
  <c r="U566" i="29" s="1"/>
  <c r="T567" i="29"/>
  <c r="T566" i="29" s="1"/>
  <c r="S567" i="29"/>
  <c r="S566" i="29" s="1"/>
  <c r="R567" i="29"/>
  <c r="R566" i="29" s="1"/>
  <c r="Q567" i="29"/>
  <c r="Q566" i="29" s="1"/>
  <c r="P567" i="29"/>
  <c r="P566" i="29" s="1"/>
  <c r="O567" i="29"/>
  <c r="O566" i="29" s="1"/>
  <c r="N567" i="29"/>
  <c r="N566" i="29" s="1"/>
  <c r="M567" i="29"/>
  <c r="M566" i="29" s="1"/>
  <c r="K567" i="29"/>
  <c r="K566" i="29" s="1"/>
  <c r="J567" i="29"/>
  <c r="J566" i="29" s="1"/>
  <c r="I567" i="29"/>
  <c r="L567" i="29" s="1"/>
  <c r="H567" i="29"/>
  <c r="H566" i="29" s="1"/>
  <c r="G567" i="29"/>
  <c r="G566" i="29" s="1"/>
  <c r="L565" i="29"/>
  <c r="U564" i="29"/>
  <c r="U563" i="29" s="1"/>
  <c r="T564" i="29"/>
  <c r="T563" i="29" s="1"/>
  <c r="S564" i="29"/>
  <c r="S563" i="29" s="1"/>
  <c r="R564" i="29"/>
  <c r="R563" i="29" s="1"/>
  <c r="Q564" i="29"/>
  <c r="Q563" i="29" s="1"/>
  <c r="P564" i="29"/>
  <c r="P563" i="29" s="1"/>
  <c r="O564" i="29"/>
  <c r="O563" i="29" s="1"/>
  <c r="N564" i="29"/>
  <c r="N563" i="29" s="1"/>
  <c r="M564" i="29"/>
  <c r="M563" i="29" s="1"/>
  <c r="K564" i="29"/>
  <c r="K563" i="29" s="1"/>
  <c r="J564" i="29"/>
  <c r="J563" i="29" s="1"/>
  <c r="I564" i="29"/>
  <c r="H564" i="29"/>
  <c r="H563" i="29" s="1"/>
  <c r="G564" i="29"/>
  <c r="G563" i="29" s="1"/>
  <c r="U562" i="29"/>
  <c r="U561" i="29" s="1"/>
  <c r="S562" i="29"/>
  <c r="S561" i="29" s="1"/>
  <c r="P562" i="29"/>
  <c r="P561" i="29" s="1"/>
  <c r="L562" i="29"/>
  <c r="T561" i="29"/>
  <c r="R561" i="29"/>
  <c r="Q561" i="29"/>
  <c r="O561" i="29"/>
  <c r="N561" i="29"/>
  <c r="M561" i="29"/>
  <c r="K561" i="29"/>
  <c r="J561" i="29"/>
  <c r="I561" i="29"/>
  <c r="H561" i="29"/>
  <c r="G561" i="29"/>
  <c r="U560" i="29"/>
  <c r="U559" i="29" s="1"/>
  <c r="S560" i="29"/>
  <c r="S559" i="29" s="1"/>
  <c r="S558" i="29" s="1"/>
  <c r="P560" i="29"/>
  <c r="P559" i="29" s="1"/>
  <c r="P558" i="29" s="1"/>
  <c r="L560" i="29"/>
  <c r="T559" i="29"/>
  <c r="R559" i="29"/>
  <c r="Q559" i="29"/>
  <c r="O559" i="29"/>
  <c r="N559" i="29"/>
  <c r="M559" i="29"/>
  <c r="K559" i="29"/>
  <c r="J559" i="29"/>
  <c r="I559" i="29"/>
  <c r="H559" i="29"/>
  <c r="G559" i="29"/>
  <c r="U557" i="29"/>
  <c r="U556" i="29" s="1"/>
  <c r="S557" i="29"/>
  <c r="S556" i="29" s="1"/>
  <c r="P557" i="29"/>
  <c r="P556" i="29" s="1"/>
  <c r="L557" i="29"/>
  <c r="T556" i="29"/>
  <c r="R556" i="29"/>
  <c r="Q556" i="29"/>
  <c r="O556" i="29"/>
  <c r="N556" i="29"/>
  <c r="M556" i="29"/>
  <c r="K556" i="29"/>
  <c r="J556" i="29"/>
  <c r="I556" i="29"/>
  <c r="H556" i="29"/>
  <c r="G556" i="29"/>
  <c r="U555" i="29"/>
  <c r="U554" i="29" s="1"/>
  <c r="S555" i="29"/>
  <c r="S554" i="29" s="1"/>
  <c r="P555" i="29"/>
  <c r="P554" i="29" s="1"/>
  <c r="L555" i="29"/>
  <c r="T554" i="29"/>
  <c r="R554" i="29"/>
  <c r="Q554" i="29"/>
  <c r="O554" i="29"/>
  <c r="N554" i="29"/>
  <c r="M554" i="29"/>
  <c r="K554" i="29"/>
  <c r="J554" i="29"/>
  <c r="I554" i="29"/>
  <c r="H554" i="29"/>
  <c r="G554" i="29"/>
  <c r="U553" i="29"/>
  <c r="U552" i="29" s="1"/>
  <c r="S553" i="29"/>
  <c r="S552" i="29" s="1"/>
  <c r="P553" i="29"/>
  <c r="P552" i="29" s="1"/>
  <c r="L553" i="29"/>
  <c r="T552" i="29"/>
  <c r="R552" i="29"/>
  <c r="Q552" i="29"/>
  <c r="O552" i="29"/>
  <c r="N552" i="29"/>
  <c r="M552" i="29"/>
  <c r="K552" i="29"/>
  <c r="J552" i="29"/>
  <c r="I552" i="29"/>
  <c r="H552" i="29"/>
  <c r="G552" i="29"/>
  <c r="U550" i="29"/>
  <c r="U549" i="29" s="1"/>
  <c r="U548" i="29" s="1"/>
  <c r="S550" i="29"/>
  <c r="S549" i="29" s="1"/>
  <c r="S548" i="29" s="1"/>
  <c r="P550" i="29"/>
  <c r="P549" i="29" s="1"/>
  <c r="P548" i="29" s="1"/>
  <c r="L550" i="29"/>
  <c r="T549" i="29"/>
  <c r="T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H549" i="29"/>
  <c r="H548" i="29" s="1"/>
  <c r="G549" i="29"/>
  <c r="G548" i="29" s="1"/>
  <c r="U547" i="29"/>
  <c r="U546" i="29" s="1"/>
  <c r="U545" i="29" s="1"/>
  <c r="S547" i="29"/>
  <c r="S546" i="29" s="1"/>
  <c r="S545" i="29" s="1"/>
  <c r="P547" i="29"/>
  <c r="P546" i="29" s="1"/>
  <c r="P545" i="29" s="1"/>
  <c r="L547" i="29"/>
  <c r="T546" i="29"/>
  <c r="T545" i="29" s="1"/>
  <c r="R546" i="29"/>
  <c r="R545" i="29" s="1"/>
  <c r="Q546" i="29"/>
  <c r="Q545" i="29" s="1"/>
  <c r="O546" i="29"/>
  <c r="O545" i="29" s="1"/>
  <c r="N546" i="29"/>
  <c r="N545" i="29" s="1"/>
  <c r="M546" i="29"/>
  <c r="M545" i="29" s="1"/>
  <c r="K546" i="29"/>
  <c r="K545" i="29" s="1"/>
  <c r="J546" i="29"/>
  <c r="J545" i="29" s="1"/>
  <c r="I546" i="29"/>
  <c r="L546" i="29" s="1"/>
  <c r="H546" i="29"/>
  <c r="H545" i="29" s="1"/>
  <c r="G546" i="29"/>
  <c r="G545" i="29" s="1"/>
  <c r="U544" i="29"/>
  <c r="U543" i="29" s="1"/>
  <c r="U542" i="29" s="1"/>
  <c r="S544" i="29"/>
  <c r="S543" i="29" s="1"/>
  <c r="S542" i="29" s="1"/>
  <c r="P544" i="29"/>
  <c r="P543" i="29" s="1"/>
  <c r="P542" i="29" s="1"/>
  <c r="L544" i="29"/>
  <c r="T543" i="29"/>
  <c r="T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H543" i="29"/>
  <c r="H542" i="29" s="1"/>
  <c r="G543" i="29"/>
  <c r="G542" i="29" s="1"/>
  <c r="U541" i="29"/>
  <c r="U540" i="29" s="1"/>
  <c r="U539" i="29" s="1"/>
  <c r="S541" i="29"/>
  <c r="S540" i="29" s="1"/>
  <c r="S539" i="29" s="1"/>
  <c r="P541" i="29"/>
  <c r="P540" i="29" s="1"/>
  <c r="P539" i="29" s="1"/>
  <c r="L541" i="29"/>
  <c r="T540" i="29"/>
  <c r="T539" i="29" s="1"/>
  <c r="R540" i="29"/>
  <c r="R539" i="29" s="1"/>
  <c r="Q540" i="29"/>
  <c r="Q539" i="29" s="1"/>
  <c r="O540" i="29"/>
  <c r="O539" i="29" s="1"/>
  <c r="N540" i="29"/>
  <c r="N539" i="29" s="1"/>
  <c r="M540" i="29"/>
  <c r="M539" i="29" s="1"/>
  <c r="K540" i="29"/>
  <c r="K539" i="29" s="1"/>
  <c r="J540" i="29"/>
  <c r="J539" i="29" s="1"/>
  <c r="I540" i="29"/>
  <c r="H540" i="29"/>
  <c r="H539" i="29" s="1"/>
  <c r="G540" i="29"/>
  <c r="G539" i="29" s="1"/>
  <c r="U538" i="29"/>
  <c r="U537" i="29" s="1"/>
  <c r="U536" i="29" s="1"/>
  <c r="S538" i="29"/>
  <c r="S537" i="29" s="1"/>
  <c r="S536" i="29" s="1"/>
  <c r="P538" i="29"/>
  <c r="P537" i="29" s="1"/>
  <c r="P536" i="29" s="1"/>
  <c r="L538" i="29"/>
  <c r="T537" i="29"/>
  <c r="T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H537" i="29"/>
  <c r="H536" i="29" s="1"/>
  <c r="G537" i="29"/>
  <c r="G536" i="29" s="1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Q533" i="29" s="1"/>
  <c r="O534" i="29"/>
  <c r="O533" i="29" s="1"/>
  <c r="N534" i="29"/>
  <c r="N533" i="29" s="1"/>
  <c r="M534" i="29"/>
  <c r="M533" i="29" s="1"/>
  <c r="K534" i="29"/>
  <c r="K533" i="29" s="1"/>
  <c r="J534" i="29"/>
  <c r="J533" i="29" s="1"/>
  <c r="I534" i="29"/>
  <c r="L534" i="29" s="1"/>
  <c r="H534" i="29"/>
  <c r="H533" i="29" s="1"/>
  <c r="G534" i="29"/>
  <c r="G533" i="29" s="1"/>
  <c r="U532" i="29"/>
  <c r="U531" i="29" s="1"/>
  <c r="S532" i="29"/>
  <c r="S531" i="29" s="1"/>
  <c r="P532" i="29"/>
  <c r="P531" i="29" s="1"/>
  <c r="L532" i="29"/>
  <c r="T531" i="29"/>
  <c r="R531" i="29"/>
  <c r="Q531" i="29"/>
  <c r="O531" i="29"/>
  <c r="N531" i="29"/>
  <c r="M531" i="29"/>
  <c r="K531" i="29"/>
  <c r="J531" i="29"/>
  <c r="I531" i="29"/>
  <c r="H531" i="29"/>
  <c r="G531" i="29"/>
  <c r="U530" i="29"/>
  <c r="U529" i="29" s="1"/>
  <c r="S530" i="29"/>
  <c r="S529" i="29" s="1"/>
  <c r="P530" i="29"/>
  <c r="P529" i="29" s="1"/>
  <c r="L530" i="29"/>
  <c r="T529" i="29"/>
  <c r="R529" i="29"/>
  <c r="Q529" i="29"/>
  <c r="O529" i="29"/>
  <c r="N529" i="29"/>
  <c r="M529" i="29"/>
  <c r="K529" i="29"/>
  <c r="J529" i="29"/>
  <c r="I529" i="29"/>
  <c r="H529" i="29"/>
  <c r="G529" i="29"/>
  <c r="U527" i="29"/>
  <c r="U526" i="29" s="1"/>
  <c r="S527" i="29"/>
  <c r="S526" i="29" s="1"/>
  <c r="P527" i="29"/>
  <c r="P526" i="29" s="1"/>
  <c r="L527" i="29"/>
  <c r="T526" i="29"/>
  <c r="R526" i="29"/>
  <c r="Q526" i="29"/>
  <c r="O526" i="29"/>
  <c r="N526" i="29"/>
  <c r="M526" i="29"/>
  <c r="K526" i="29"/>
  <c r="J526" i="29"/>
  <c r="I526" i="29"/>
  <c r="H526" i="29"/>
  <c r="G526" i="29"/>
  <c r="U525" i="29"/>
  <c r="U524" i="29" s="1"/>
  <c r="S525" i="29"/>
  <c r="S524" i="29" s="1"/>
  <c r="P525" i="29"/>
  <c r="P524" i="29" s="1"/>
  <c r="L525" i="29"/>
  <c r="T524" i="29"/>
  <c r="R524" i="29"/>
  <c r="Q524" i="29"/>
  <c r="O524" i="29"/>
  <c r="N524" i="29"/>
  <c r="M524" i="29"/>
  <c r="K524" i="29"/>
  <c r="J524" i="29"/>
  <c r="I524" i="29"/>
  <c r="H524" i="29"/>
  <c r="G524" i="29"/>
  <c r="U522" i="29"/>
  <c r="U521" i="29" s="1"/>
  <c r="S522" i="29"/>
  <c r="S521" i="29" s="1"/>
  <c r="P522" i="29"/>
  <c r="P521" i="29" s="1"/>
  <c r="L522" i="29"/>
  <c r="T521" i="29"/>
  <c r="R521" i="29"/>
  <c r="Q521" i="29"/>
  <c r="O521" i="29"/>
  <c r="N521" i="29"/>
  <c r="M521" i="29"/>
  <c r="K521" i="29"/>
  <c r="J521" i="29"/>
  <c r="I521" i="29"/>
  <c r="H521" i="29"/>
  <c r="G521" i="29"/>
  <c r="U520" i="29"/>
  <c r="U519" i="29" s="1"/>
  <c r="S520" i="29"/>
  <c r="S519" i="29" s="1"/>
  <c r="P520" i="29"/>
  <c r="P519" i="29" s="1"/>
  <c r="L520" i="29"/>
  <c r="T519" i="29"/>
  <c r="R519" i="29"/>
  <c r="Q519" i="29"/>
  <c r="O519" i="29"/>
  <c r="N519" i="29"/>
  <c r="M519" i="29"/>
  <c r="K519" i="29"/>
  <c r="J519" i="29"/>
  <c r="I519" i="29"/>
  <c r="H519" i="29"/>
  <c r="G519" i="29"/>
  <c r="U517" i="29"/>
  <c r="S517" i="29"/>
  <c r="P517" i="29"/>
  <c r="L517" i="29"/>
  <c r="U516" i="29"/>
  <c r="S516" i="29"/>
  <c r="P516" i="29"/>
  <c r="L516" i="29"/>
  <c r="T515" i="29"/>
  <c r="R515" i="29"/>
  <c r="Q515" i="29"/>
  <c r="O515" i="29"/>
  <c r="N515" i="29"/>
  <c r="M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T510" i="29"/>
  <c r="R510" i="29"/>
  <c r="Q510" i="29"/>
  <c r="O510" i="29"/>
  <c r="N510" i="29"/>
  <c r="M510" i="29"/>
  <c r="K510" i="29"/>
  <c r="J510" i="29"/>
  <c r="I510" i="29"/>
  <c r="H510" i="29"/>
  <c r="G510" i="29"/>
  <c r="U509" i="29"/>
  <c r="U508" i="29" s="1"/>
  <c r="S509" i="29"/>
  <c r="S508" i="29" s="1"/>
  <c r="P509" i="29"/>
  <c r="P508" i="29" s="1"/>
  <c r="L509" i="29"/>
  <c r="T508" i="29"/>
  <c r="R508" i="29"/>
  <c r="Q508" i="29"/>
  <c r="O508" i="29"/>
  <c r="N508" i="29"/>
  <c r="M508" i="29"/>
  <c r="K508" i="29"/>
  <c r="J508" i="29"/>
  <c r="I508" i="29"/>
  <c r="H508" i="29"/>
  <c r="G508" i="29"/>
  <c r="U507" i="29"/>
  <c r="U506" i="29" s="1"/>
  <c r="S507" i="29"/>
  <c r="S506" i="29" s="1"/>
  <c r="P507" i="29"/>
  <c r="P506" i="29" s="1"/>
  <c r="L507" i="29"/>
  <c r="T506" i="29"/>
  <c r="R506" i="29"/>
  <c r="Q506" i="29"/>
  <c r="O506" i="29"/>
  <c r="N506" i="29"/>
  <c r="M506" i="29"/>
  <c r="K506" i="29"/>
  <c r="J506" i="29"/>
  <c r="I506" i="29"/>
  <c r="H506" i="29"/>
  <c r="G506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H502" i="29"/>
  <c r="G502" i="29"/>
  <c r="U501" i="29"/>
  <c r="U500" i="29" s="1"/>
  <c r="S501" i="29"/>
  <c r="S500" i="29" s="1"/>
  <c r="P501" i="29"/>
  <c r="P500" i="29" s="1"/>
  <c r="L501" i="29"/>
  <c r="T500" i="29"/>
  <c r="R500" i="29"/>
  <c r="Q500" i="29"/>
  <c r="O500" i="29"/>
  <c r="N500" i="29"/>
  <c r="M500" i="29"/>
  <c r="K500" i="29"/>
  <c r="J500" i="29"/>
  <c r="I500" i="29"/>
  <c r="H500" i="29"/>
  <c r="G500" i="29"/>
  <c r="U498" i="29"/>
  <c r="U497" i="29" s="1"/>
  <c r="U496" i="29" s="1"/>
  <c r="S498" i="29"/>
  <c r="S497" i="29" s="1"/>
  <c r="S496" i="29" s="1"/>
  <c r="P498" i="29"/>
  <c r="P497" i="29" s="1"/>
  <c r="P496" i="29" s="1"/>
  <c r="L498" i="29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K496" i="29" s="1"/>
  <c r="J497" i="29"/>
  <c r="J496" i="29" s="1"/>
  <c r="I497" i="29"/>
  <c r="I496" i="29" s="1"/>
  <c r="H497" i="29"/>
  <c r="H496" i="29" s="1"/>
  <c r="G497" i="29"/>
  <c r="G496" i="29" s="1"/>
  <c r="U495" i="29"/>
  <c r="U494" i="29" s="1"/>
  <c r="U493" i="29" s="1"/>
  <c r="S495" i="29"/>
  <c r="S494" i="29" s="1"/>
  <c r="S493" i="29" s="1"/>
  <c r="P495" i="29"/>
  <c r="P494" i="29" s="1"/>
  <c r="P493" i="29" s="1"/>
  <c r="L495" i="29"/>
  <c r="T494" i="29"/>
  <c r="T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H494" i="29"/>
  <c r="H493" i="29" s="1"/>
  <c r="G494" i="29"/>
  <c r="G493" i="29" s="1"/>
  <c r="U492" i="29"/>
  <c r="U491" i="29" s="1"/>
  <c r="S492" i="29"/>
  <c r="S491" i="29" s="1"/>
  <c r="P492" i="29"/>
  <c r="P491" i="29" s="1"/>
  <c r="L492" i="29"/>
  <c r="T491" i="29"/>
  <c r="R491" i="29"/>
  <c r="Q491" i="29"/>
  <c r="O491" i="29"/>
  <c r="N491" i="29"/>
  <c r="M491" i="29"/>
  <c r="K491" i="29"/>
  <c r="J491" i="29"/>
  <c r="I491" i="29"/>
  <c r="H491" i="29"/>
  <c r="H488" i="29" s="1"/>
  <c r="G491" i="29"/>
  <c r="G488" i="29" s="1"/>
  <c r="U490" i="29"/>
  <c r="U489" i="29" s="1"/>
  <c r="S490" i="29"/>
  <c r="S489" i="29" s="1"/>
  <c r="P490" i="29"/>
  <c r="P489" i="29" s="1"/>
  <c r="L490" i="29"/>
  <c r="T489" i="29"/>
  <c r="R489" i="29"/>
  <c r="Q489" i="29"/>
  <c r="O489" i="29"/>
  <c r="N489" i="29"/>
  <c r="M489" i="29"/>
  <c r="K489" i="29"/>
  <c r="J489" i="29"/>
  <c r="I489" i="29"/>
  <c r="L489" i="29" s="1"/>
  <c r="U487" i="29"/>
  <c r="U486" i="29" s="1"/>
  <c r="U485" i="29" s="1"/>
  <c r="S487" i="29"/>
  <c r="S486" i="29" s="1"/>
  <c r="S485" i="29" s="1"/>
  <c r="P487" i="29"/>
  <c r="P486" i="29" s="1"/>
  <c r="P485" i="29" s="1"/>
  <c r="L487" i="29"/>
  <c r="T486" i="29"/>
  <c r="T485" i="29" s="1"/>
  <c r="R486" i="29"/>
  <c r="R485" i="29" s="1"/>
  <c r="Q486" i="29"/>
  <c r="Q485" i="29" s="1"/>
  <c r="O486" i="29"/>
  <c r="O485" i="29" s="1"/>
  <c r="N486" i="29"/>
  <c r="N485" i="29" s="1"/>
  <c r="M486" i="29"/>
  <c r="M485" i="29" s="1"/>
  <c r="K486" i="29"/>
  <c r="K485" i="29" s="1"/>
  <c r="J486" i="29"/>
  <c r="J485" i="29" s="1"/>
  <c r="I486" i="29"/>
  <c r="H486" i="29"/>
  <c r="H485" i="29" s="1"/>
  <c r="G486" i="29"/>
  <c r="G485" i="29" s="1"/>
  <c r="U484" i="29"/>
  <c r="U483" i="29" s="1"/>
  <c r="S484" i="29"/>
  <c r="S483" i="29" s="1"/>
  <c r="P484" i="29"/>
  <c r="P483" i="29" s="1"/>
  <c r="L484" i="29"/>
  <c r="T483" i="29"/>
  <c r="R483" i="29"/>
  <c r="Q483" i="29"/>
  <c r="O483" i="29"/>
  <c r="N483" i="29"/>
  <c r="M483" i="29"/>
  <c r="K483" i="29"/>
  <c r="J483" i="29"/>
  <c r="I483" i="29"/>
  <c r="H483" i="29"/>
  <c r="G483" i="29"/>
  <c r="U482" i="29"/>
  <c r="U481" i="29" s="1"/>
  <c r="S482" i="29"/>
  <c r="S481" i="29" s="1"/>
  <c r="P482" i="29"/>
  <c r="P481" i="29" s="1"/>
  <c r="L482" i="29"/>
  <c r="T481" i="29"/>
  <c r="R481" i="29"/>
  <c r="Q481" i="29"/>
  <c r="O481" i="29"/>
  <c r="N481" i="29"/>
  <c r="M481" i="29"/>
  <c r="K481" i="29"/>
  <c r="J481" i="29"/>
  <c r="I481" i="29"/>
  <c r="H481" i="29"/>
  <c r="G481" i="29"/>
  <c r="U479" i="29"/>
  <c r="U478" i="29" s="1"/>
  <c r="U477" i="29" s="1"/>
  <c r="S479" i="29"/>
  <c r="S478" i="29" s="1"/>
  <c r="S477" i="29" s="1"/>
  <c r="P479" i="29"/>
  <c r="P478" i="29" s="1"/>
  <c r="P477" i="29" s="1"/>
  <c r="L479" i="29"/>
  <c r="T478" i="29"/>
  <c r="T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H477" i="29" s="1"/>
  <c r="G478" i="29"/>
  <c r="G477" i="29" s="1"/>
  <c r="U476" i="29"/>
  <c r="U475" i="29" s="1"/>
  <c r="U474" i="29" s="1"/>
  <c r="S476" i="29"/>
  <c r="S475" i="29" s="1"/>
  <c r="S474" i="29" s="1"/>
  <c r="P476" i="29"/>
  <c r="P475" i="29" s="1"/>
  <c r="P474" i="29" s="1"/>
  <c r="L476" i="29"/>
  <c r="T475" i="29"/>
  <c r="T474" i="29" s="1"/>
  <c r="R475" i="29"/>
  <c r="R474" i="29" s="1"/>
  <c r="Q475" i="29"/>
  <c r="Q474" i="29" s="1"/>
  <c r="O475" i="29"/>
  <c r="O474" i="29" s="1"/>
  <c r="N475" i="29"/>
  <c r="N474" i="29" s="1"/>
  <c r="M475" i="29"/>
  <c r="M474" i="29" s="1"/>
  <c r="K475" i="29"/>
  <c r="K474" i="29" s="1"/>
  <c r="J475" i="29"/>
  <c r="J474" i="29" s="1"/>
  <c r="I475" i="29"/>
  <c r="I474" i="29" s="1"/>
  <c r="H475" i="29"/>
  <c r="H474" i="29" s="1"/>
  <c r="G475" i="29"/>
  <c r="G474" i="29" s="1"/>
  <c r="U473" i="29"/>
  <c r="U472" i="29" s="1"/>
  <c r="U471" i="29" s="1"/>
  <c r="S473" i="29"/>
  <c r="S472" i="29" s="1"/>
  <c r="S471" i="29" s="1"/>
  <c r="P473" i="29"/>
  <c r="P472" i="29" s="1"/>
  <c r="P471" i="29" s="1"/>
  <c r="L473" i="29"/>
  <c r="T472" i="29"/>
  <c r="T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H471" i="29" s="1"/>
  <c r="G472" i="29"/>
  <c r="G471" i="29" s="1"/>
  <c r="U470" i="29"/>
  <c r="U469" i="29" s="1"/>
  <c r="U468" i="29" s="1"/>
  <c r="S470" i="29"/>
  <c r="S469" i="29" s="1"/>
  <c r="S468" i="29" s="1"/>
  <c r="P470" i="29"/>
  <c r="P469" i="29" s="1"/>
  <c r="P468" i="29" s="1"/>
  <c r="L470" i="29"/>
  <c r="T469" i="29"/>
  <c r="T468" i="29" s="1"/>
  <c r="R469" i="29"/>
  <c r="R468" i="29" s="1"/>
  <c r="Q469" i="29"/>
  <c r="Q468" i="29" s="1"/>
  <c r="O469" i="29"/>
  <c r="O468" i="29" s="1"/>
  <c r="N469" i="29"/>
  <c r="N468" i="29" s="1"/>
  <c r="M469" i="29"/>
  <c r="M468" i="29" s="1"/>
  <c r="K469" i="29"/>
  <c r="K468" i="29" s="1"/>
  <c r="J469" i="29"/>
  <c r="J468" i="29" s="1"/>
  <c r="I469" i="29"/>
  <c r="I468" i="29" s="1"/>
  <c r="H469" i="29"/>
  <c r="H468" i="29" s="1"/>
  <c r="G469" i="29"/>
  <c r="G468" i="29" s="1"/>
  <c r="U465" i="29"/>
  <c r="U464" i="29" s="1"/>
  <c r="S465" i="29"/>
  <c r="S464" i="29" s="1"/>
  <c r="P465" i="29"/>
  <c r="P464" i="29" s="1"/>
  <c r="L465" i="29"/>
  <c r="T464" i="29"/>
  <c r="R464" i="29"/>
  <c r="Q464" i="29"/>
  <c r="O464" i="29"/>
  <c r="N464" i="29"/>
  <c r="M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T461" i="29"/>
  <c r="R461" i="29"/>
  <c r="Q461" i="29"/>
  <c r="O461" i="29"/>
  <c r="N461" i="29"/>
  <c r="M461" i="29"/>
  <c r="K461" i="29"/>
  <c r="J461" i="29"/>
  <c r="I461" i="29"/>
  <c r="H461" i="29"/>
  <c r="G461" i="29"/>
  <c r="U460" i="29"/>
  <c r="S460" i="29"/>
  <c r="P460" i="29"/>
  <c r="L460" i="29"/>
  <c r="U459" i="29"/>
  <c r="U458" i="29" s="1"/>
  <c r="S459" i="29"/>
  <c r="P459" i="29"/>
  <c r="P458" i="29" s="1"/>
  <c r="L459" i="29"/>
  <c r="T458" i="29"/>
  <c r="R458" i="29"/>
  <c r="Q458" i="29"/>
  <c r="O458" i="29"/>
  <c r="N458" i="29"/>
  <c r="M458" i="29"/>
  <c r="K458" i="29"/>
  <c r="J458" i="29"/>
  <c r="I458" i="29"/>
  <c r="H458" i="29"/>
  <c r="G458" i="29"/>
  <c r="U457" i="29"/>
  <c r="U456" i="29" s="1"/>
  <c r="S457" i="29"/>
  <c r="S456" i="29" s="1"/>
  <c r="P457" i="29"/>
  <c r="P456" i="29" s="1"/>
  <c r="L457" i="29"/>
  <c r="T456" i="29"/>
  <c r="R456" i="29"/>
  <c r="Q456" i="29"/>
  <c r="O456" i="29"/>
  <c r="N456" i="29"/>
  <c r="M456" i="29"/>
  <c r="K456" i="29"/>
  <c r="J456" i="29"/>
  <c r="I456" i="29"/>
  <c r="H456" i="29"/>
  <c r="G456" i="29"/>
  <c r="U454" i="29"/>
  <c r="U453" i="29" s="1"/>
  <c r="S454" i="29"/>
  <c r="S453" i="29" s="1"/>
  <c r="P454" i="29"/>
  <c r="P453" i="29" s="1"/>
  <c r="L454" i="29"/>
  <c r="T453" i="29"/>
  <c r="R453" i="29"/>
  <c r="Q453" i="29"/>
  <c r="O453" i="29"/>
  <c r="N453" i="29"/>
  <c r="M453" i="29"/>
  <c r="K453" i="29"/>
  <c r="J453" i="29"/>
  <c r="I453" i="29"/>
  <c r="H453" i="29"/>
  <c r="G453" i="29"/>
  <c r="U452" i="29"/>
  <c r="U451" i="29" s="1"/>
  <c r="S452" i="29"/>
  <c r="S451" i="29" s="1"/>
  <c r="P452" i="29"/>
  <c r="P451" i="29" s="1"/>
  <c r="L452" i="29"/>
  <c r="T451" i="29"/>
  <c r="R451" i="29"/>
  <c r="Q451" i="29"/>
  <c r="O451" i="29"/>
  <c r="N451" i="29"/>
  <c r="M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L448" i="29"/>
  <c r="T447" i="29"/>
  <c r="R447" i="29"/>
  <c r="Q447" i="29"/>
  <c r="O447" i="29"/>
  <c r="N447" i="29"/>
  <c r="M447" i="29"/>
  <c r="K447" i="29"/>
  <c r="J447" i="29"/>
  <c r="I447" i="29"/>
  <c r="H447" i="29"/>
  <c r="G447" i="29"/>
  <c r="U445" i="29"/>
  <c r="U444" i="29" s="1"/>
  <c r="S445" i="29"/>
  <c r="S444" i="29" s="1"/>
  <c r="P445" i="29"/>
  <c r="P444" i="29" s="1"/>
  <c r="L445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U442" i="29" s="1"/>
  <c r="S443" i="29"/>
  <c r="S442" i="29" s="1"/>
  <c r="P443" i="29"/>
  <c r="P442" i="29" s="1"/>
  <c r="L443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U440" i="29" s="1"/>
  <c r="S441" i="29"/>
  <c r="S440" i="29" s="1"/>
  <c r="P441" i="29"/>
  <c r="P440" i="29" s="1"/>
  <c r="L441" i="29"/>
  <c r="T440" i="29"/>
  <c r="R440" i="29"/>
  <c r="Q440" i="29"/>
  <c r="O440" i="29"/>
  <c r="N440" i="29"/>
  <c r="M440" i="29"/>
  <c r="K440" i="29"/>
  <c r="J440" i="29"/>
  <c r="I440" i="29"/>
  <c r="H440" i="29"/>
  <c r="G440" i="29"/>
  <c r="U439" i="29"/>
  <c r="U438" i="29" s="1"/>
  <c r="S439" i="29"/>
  <c r="S438" i="29" s="1"/>
  <c r="P439" i="29"/>
  <c r="P438" i="29" s="1"/>
  <c r="L439" i="29"/>
  <c r="T438" i="29"/>
  <c r="R438" i="29"/>
  <c r="Q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L435" i="29"/>
  <c r="T434" i="29"/>
  <c r="R434" i="29"/>
  <c r="Q434" i="29"/>
  <c r="O434" i="29"/>
  <c r="N434" i="29"/>
  <c r="M434" i="29"/>
  <c r="K434" i="29"/>
  <c r="J434" i="29"/>
  <c r="I434" i="29"/>
  <c r="H434" i="29"/>
  <c r="G434" i="29"/>
  <c r="U432" i="29"/>
  <c r="U431" i="29" s="1"/>
  <c r="S432" i="29"/>
  <c r="S431" i="29" s="1"/>
  <c r="P432" i="29"/>
  <c r="P431" i="29" s="1"/>
  <c r="L432" i="29"/>
  <c r="T431" i="29"/>
  <c r="R431" i="29"/>
  <c r="Q431" i="29"/>
  <c r="O431" i="29"/>
  <c r="N431" i="29"/>
  <c r="M431" i="29"/>
  <c r="K431" i="29"/>
  <c r="J431" i="29"/>
  <c r="I431" i="29"/>
  <c r="H431" i="29"/>
  <c r="G431" i="29"/>
  <c r="U430" i="29"/>
  <c r="U429" i="29" s="1"/>
  <c r="S430" i="29"/>
  <c r="S429" i="29" s="1"/>
  <c r="P430" i="29"/>
  <c r="P429" i="29" s="1"/>
  <c r="L430" i="29"/>
  <c r="T429" i="29"/>
  <c r="R429" i="29"/>
  <c r="Q429" i="29"/>
  <c r="O429" i="29"/>
  <c r="N429" i="29"/>
  <c r="M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T426" i="29"/>
  <c r="R426" i="29"/>
  <c r="Q426" i="29"/>
  <c r="O426" i="29"/>
  <c r="N426" i="29"/>
  <c r="M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T421" i="29"/>
  <c r="R421" i="29"/>
  <c r="Q421" i="29"/>
  <c r="O421" i="29"/>
  <c r="N421" i="29"/>
  <c r="M421" i="29"/>
  <c r="K421" i="29"/>
  <c r="J421" i="29"/>
  <c r="I421" i="29"/>
  <c r="H421" i="29"/>
  <c r="G421" i="29"/>
  <c r="U420" i="29"/>
  <c r="U419" i="29" s="1"/>
  <c r="S420" i="29"/>
  <c r="S419" i="29" s="1"/>
  <c r="P420" i="29"/>
  <c r="P419" i="29" s="1"/>
  <c r="L420" i="29"/>
  <c r="T419" i="29"/>
  <c r="R419" i="29"/>
  <c r="Q419" i="29"/>
  <c r="O419" i="29"/>
  <c r="N419" i="29"/>
  <c r="M419" i="29"/>
  <c r="K419" i="29"/>
  <c r="J419" i="29"/>
  <c r="I419" i="29"/>
  <c r="H419" i="29"/>
  <c r="G419" i="29"/>
  <c r="U417" i="29"/>
  <c r="U416" i="29" s="1"/>
  <c r="S417" i="29"/>
  <c r="S416" i="29" s="1"/>
  <c r="P417" i="29"/>
  <c r="P416" i="29" s="1"/>
  <c r="L417" i="29"/>
  <c r="T416" i="29"/>
  <c r="R416" i="29"/>
  <c r="Q416" i="29"/>
  <c r="O416" i="29"/>
  <c r="N416" i="29"/>
  <c r="M416" i="29"/>
  <c r="K416" i="29"/>
  <c r="J416" i="29"/>
  <c r="I416" i="29"/>
  <c r="H416" i="29"/>
  <c r="G416" i="29"/>
  <c r="U415" i="29"/>
  <c r="U414" i="29" s="1"/>
  <c r="S415" i="29"/>
  <c r="S414" i="29" s="1"/>
  <c r="P415" i="29"/>
  <c r="P414" i="29" s="1"/>
  <c r="L415" i="29"/>
  <c r="T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P409" i="29" s="1"/>
  <c r="L410" i="29"/>
  <c r="T409" i="29"/>
  <c r="R409" i="29"/>
  <c r="Q409" i="29"/>
  <c r="O409" i="29"/>
  <c r="N409" i="29"/>
  <c r="M409" i="29"/>
  <c r="K409" i="29"/>
  <c r="J409" i="29"/>
  <c r="I409" i="29"/>
  <c r="H409" i="29"/>
  <c r="G409" i="29"/>
  <c r="U408" i="29"/>
  <c r="U407" i="29" s="1"/>
  <c r="S408" i="29"/>
  <c r="S407" i="29" s="1"/>
  <c r="P408" i="29"/>
  <c r="P407" i="29" s="1"/>
  <c r="L408" i="29"/>
  <c r="T407" i="29"/>
  <c r="R407" i="29"/>
  <c r="Q407" i="29"/>
  <c r="O407" i="29"/>
  <c r="N407" i="29"/>
  <c r="M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T404" i="29"/>
  <c r="R404" i="29"/>
  <c r="Q404" i="29"/>
  <c r="O404" i="29"/>
  <c r="N404" i="29"/>
  <c r="M404" i="29"/>
  <c r="K404" i="29"/>
  <c r="J404" i="29"/>
  <c r="I404" i="29"/>
  <c r="H404" i="29"/>
  <c r="G404" i="29"/>
  <c r="U403" i="29"/>
  <c r="S403" i="29"/>
  <c r="P403" i="29"/>
  <c r="L403" i="29"/>
  <c r="U402" i="29"/>
  <c r="U401" i="29" s="1"/>
  <c r="S402" i="29"/>
  <c r="P402" i="29"/>
  <c r="L402" i="29"/>
  <c r="T401" i="29"/>
  <c r="R401" i="29"/>
  <c r="Q401" i="29"/>
  <c r="O401" i="29"/>
  <c r="N401" i="29"/>
  <c r="M401" i="29"/>
  <c r="K401" i="29"/>
  <c r="J401" i="29"/>
  <c r="I401" i="29"/>
  <c r="H401" i="29"/>
  <c r="G401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H398" i="29"/>
  <c r="G398" i="29"/>
  <c r="U397" i="29"/>
  <c r="U396" i="29" s="1"/>
  <c r="S397" i="29"/>
  <c r="S396" i="29" s="1"/>
  <c r="P397" i="29"/>
  <c r="P396" i="29" s="1"/>
  <c r="L397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S394" i="29"/>
  <c r="P394" i="29"/>
  <c r="P393" i="29" s="1"/>
  <c r="L394" i="29"/>
  <c r="T393" i="29"/>
  <c r="R393" i="29"/>
  <c r="Q393" i="29"/>
  <c r="O393" i="29"/>
  <c r="N393" i="29"/>
  <c r="M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T387" i="29"/>
  <c r="R387" i="29"/>
  <c r="Q387" i="29"/>
  <c r="O387" i="29"/>
  <c r="N387" i="29"/>
  <c r="M387" i="29"/>
  <c r="K387" i="29"/>
  <c r="J387" i="29"/>
  <c r="I387" i="29"/>
  <c r="H387" i="29"/>
  <c r="G387" i="29"/>
  <c r="U386" i="29"/>
  <c r="U385" i="29" s="1"/>
  <c r="S386" i="29"/>
  <c r="S385" i="29" s="1"/>
  <c r="P386" i="29"/>
  <c r="P385" i="29" s="1"/>
  <c r="L386" i="29"/>
  <c r="T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T376" i="29"/>
  <c r="R376" i="29"/>
  <c r="Q376" i="29"/>
  <c r="O376" i="29"/>
  <c r="N376" i="29"/>
  <c r="M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T372" i="29"/>
  <c r="R372" i="29"/>
  <c r="Q372" i="29"/>
  <c r="O372" i="29"/>
  <c r="N372" i="29"/>
  <c r="M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T367" i="29"/>
  <c r="R367" i="29"/>
  <c r="Q367" i="29"/>
  <c r="O367" i="29"/>
  <c r="N367" i="29"/>
  <c r="M367" i="29"/>
  <c r="K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L364" i="29"/>
  <c r="M364" i="29" s="1"/>
  <c r="J364" i="29"/>
  <c r="T363" i="29"/>
  <c r="R363" i="29"/>
  <c r="O363" i="29"/>
  <c r="K363" i="29"/>
  <c r="I363" i="29"/>
  <c r="H363" i="29"/>
  <c r="G363" i="29"/>
  <c r="U362" i="29"/>
  <c r="U361" i="29" s="1"/>
  <c r="S362" i="29"/>
  <c r="S361" i="29" s="1"/>
  <c r="P362" i="29"/>
  <c r="P361" i="29" s="1"/>
  <c r="L362" i="29"/>
  <c r="J362" i="29"/>
  <c r="J361" i="29" s="1"/>
  <c r="T361" i="29"/>
  <c r="R361" i="29"/>
  <c r="Q361" i="29"/>
  <c r="O361" i="29"/>
  <c r="N361" i="29"/>
  <c r="M361" i="29"/>
  <c r="K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T357" i="29"/>
  <c r="R357" i="29"/>
  <c r="Q357" i="29"/>
  <c r="O357" i="29"/>
  <c r="N357" i="29"/>
  <c r="M357" i="29"/>
  <c r="K357" i="29"/>
  <c r="I357" i="29"/>
  <c r="H357" i="29"/>
  <c r="G357" i="29"/>
  <c r="U354" i="29"/>
  <c r="U353" i="29" s="1"/>
  <c r="U352" i="29" s="1"/>
  <c r="S354" i="29"/>
  <c r="S353" i="29" s="1"/>
  <c r="S352" i="29" s="1"/>
  <c r="P354" i="29"/>
  <c r="P353" i="29" s="1"/>
  <c r="P352" i="29" s="1"/>
  <c r="L354" i="29"/>
  <c r="T353" i="29"/>
  <c r="T352" i="29" s="1"/>
  <c r="R353" i="29"/>
  <c r="R352" i="29" s="1"/>
  <c r="Q353" i="29"/>
  <c r="Q352" i="29" s="1"/>
  <c r="O353" i="29"/>
  <c r="O352" i="29" s="1"/>
  <c r="N353" i="29"/>
  <c r="N352" i="29" s="1"/>
  <c r="M353" i="29"/>
  <c r="M352" i="29" s="1"/>
  <c r="K353" i="29"/>
  <c r="K352" i="29" s="1"/>
  <c r="J353" i="29"/>
  <c r="J352" i="29" s="1"/>
  <c r="I353" i="29"/>
  <c r="I352" i="29" s="1"/>
  <c r="H353" i="29"/>
  <c r="H352" i="29" s="1"/>
  <c r="G353" i="29"/>
  <c r="G352" i="29" s="1"/>
  <c r="U351" i="29"/>
  <c r="U350" i="29" s="1"/>
  <c r="U349" i="29" s="1"/>
  <c r="S351" i="29"/>
  <c r="S350" i="29" s="1"/>
  <c r="S349" i="29" s="1"/>
  <c r="P351" i="29"/>
  <c r="P350" i="29" s="1"/>
  <c r="P349" i="29" s="1"/>
  <c r="L351" i="29"/>
  <c r="T350" i="29"/>
  <c r="T349" i="29" s="1"/>
  <c r="R350" i="29"/>
  <c r="R349" i="29" s="1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H349" i="29" s="1"/>
  <c r="G350" i="29"/>
  <c r="G349" i="29" s="1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H347" i="29"/>
  <c r="G347" i="29"/>
  <c r="U346" i="29"/>
  <c r="U345" i="29" s="1"/>
  <c r="S346" i="29"/>
  <c r="S345" i="29" s="1"/>
  <c r="P346" i="29"/>
  <c r="P345" i="29" s="1"/>
  <c r="L346" i="29"/>
  <c r="T345" i="29"/>
  <c r="R345" i="29"/>
  <c r="Q345" i="29"/>
  <c r="O345" i="29"/>
  <c r="N345" i="29"/>
  <c r="M345" i="29"/>
  <c r="K345" i="29"/>
  <c r="J345" i="29"/>
  <c r="I345" i="29"/>
  <c r="H345" i="29"/>
  <c r="G345" i="29"/>
  <c r="U344" i="29"/>
  <c r="U343" i="29" s="1"/>
  <c r="S344" i="29"/>
  <c r="S343" i="29" s="1"/>
  <c r="P344" i="29"/>
  <c r="P343" i="29" s="1"/>
  <c r="L344" i="29"/>
  <c r="T343" i="29"/>
  <c r="R343" i="29"/>
  <c r="Q343" i="29"/>
  <c r="O343" i="29"/>
  <c r="N343" i="29"/>
  <c r="M343" i="29"/>
  <c r="K343" i="29"/>
  <c r="J343" i="29"/>
  <c r="I343" i="29"/>
  <c r="H343" i="29"/>
  <c r="G343" i="29"/>
  <c r="U341" i="29"/>
  <c r="U340" i="29" s="1"/>
  <c r="U339" i="29" s="1"/>
  <c r="S341" i="29"/>
  <c r="S340" i="29" s="1"/>
  <c r="S339" i="29" s="1"/>
  <c r="P341" i="29"/>
  <c r="P340" i="29" s="1"/>
  <c r="P339" i="29" s="1"/>
  <c r="L341" i="29"/>
  <c r="T340" i="29"/>
  <c r="T339" i="29" s="1"/>
  <c r="R340" i="29"/>
  <c r="R339" i="29" s="1"/>
  <c r="Q340" i="29"/>
  <c r="Q339" i="29" s="1"/>
  <c r="O340" i="29"/>
  <c r="O339" i="29" s="1"/>
  <c r="N340" i="29"/>
  <c r="N339" i="29" s="1"/>
  <c r="M340" i="29"/>
  <c r="M339" i="29" s="1"/>
  <c r="K340" i="29"/>
  <c r="K339" i="29" s="1"/>
  <c r="J340" i="29"/>
  <c r="J339" i="29" s="1"/>
  <c r="I340" i="29"/>
  <c r="H340" i="29"/>
  <c r="H339" i="29" s="1"/>
  <c r="G340" i="29"/>
  <c r="G339" i="29" s="1"/>
  <c r="U338" i="29"/>
  <c r="U337" i="29" s="1"/>
  <c r="S338" i="29"/>
  <c r="S337" i="29" s="1"/>
  <c r="P338" i="29"/>
  <c r="P337" i="29" s="1"/>
  <c r="L338" i="29"/>
  <c r="T337" i="29"/>
  <c r="R337" i="29"/>
  <c r="Q337" i="29"/>
  <c r="O337" i="29"/>
  <c r="N337" i="29"/>
  <c r="M337" i="29"/>
  <c r="K337" i="29"/>
  <c r="J337" i="29"/>
  <c r="I337" i="29"/>
  <c r="H337" i="29"/>
  <c r="G337" i="29"/>
  <c r="U336" i="29"/>
  <c r="U335" i="29" s="1"/>
  <c r="S336" i="29"/>
  <c r="S335" i="29" s="1"/>
  <c r="P336" i="29"/>
  <c r="P335" i="29" s="1"/>
  <c r="L336" i="29"/>
  <c r="T335" i="29"/>
  <c r="R335" i="29"/>
  <c r="Q335" i="29"/>
  <c r="O335" i="29"/>
  <c r="N335" i="29"/>
  <c r="M335" i="29"/>
  <c r="K335" i="29"/>
  <c r="J335" i="29"/>
  <c r="I335" i="29"/>
  <c r="H335" i="29"/>
  <c r="G335" i="29"/>
  <c r="U334" i="29"/>
  <c r="U333" i="29" s="1"/>
  <c r="S334" i="29"/>
  <c r="S333" i="29" s="1"/>
  <c r="P334" i="29"/>
  <c r="P333" i="29" s="1"/>
  <c r="L334" i="29"/>
  <c r="T333" i="29"/>
  <c r="R333" i="29"/>
  <c r="Q333" i="29"/>
  <c r="O333" i="29"/>
  <c r="N333" i="29"/>
  <c r="M333" i="29"/>
  <c r="K333" i="29"/>
  <c r="J333" i="29"/>
  <c r="I333" i="29"/>
  <c r="H333" i="29"/>
  <c r="G333" i="29"/>
  <c r="U331" i="29"/>
  <c r="U330" i="29" s="1"/>
  <c r="S331" i="29"/>
  <c r="S330" i="29" s="1"/>
  <c r="P331" i="29"/>
  <c r="P330" i="29" s="1"/>
  <c r="L331" i="29"/>
  <c r="T330" i="29"/>
  <c r="R330" i="29"/>
  <c r="Q330" i="29"/>
  <c r="O330" i="29"/>
  <c r="N330" i="29"/>
  <c r="M330" i="29"/>
  <c r="K330" i="29"/>
  <c r="J330" i="29"/>
  <c r="I330" i="29"/>
  <c r="H330" i="29"/>
  <c r="G330" i="29"/>
  <c r="U329" i="29"/>
  <c r="U328" i="29" s="1"/>
  <c r="S329" i="29"/>
  <c r="S328" i="29" s="1"/>
  <c r="P329" i="29"/>
  <c r="P328" i="29" s="1"/>
  <c r="L329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L325" i="29"/>
  <c r="T324" i="29"/>
  <c r="R324" i="29"/>
  <c r="Q324" i="29"/>
  <c r="O324" i="29"/>
  <c r="N324" i="29"/>
  <c r="M324" i="29"/>
  <c r="K324" i="29"/>
  <c r="J324" i="29"/>
  <c r="I324" i="29"/>
  <c r="H324" i="29"/>
  <c r="G324" i="29"/>
  <c r="U323" i="29"/>
  <c r="U322" i="29" s="1"/>
  <c r="S323" i="29"/>
  <c r="S322" i="29" s="1"/>
  <c r="P323" i="29"/>
  <c r="P322" i="29" s="1"/>
  <c r="L323" i="29"/>
  <c r="T322" i="29"/>
  <c r="R322" i="29"/>
  <c r="Q322" i="29"/>
  <c r="O322" i="29"/>
  <c r="N322" i="29"/>
  <c r="M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T318" i="29"/>
  <c r="R318" i="29"/>
  <c r="Q318" i="29"/>
  <c r="O318" i="29"/>
  <c r="N318" i="29"/>
  <c r="M318" i="29"/>
  <c r="K318" i="29"/>
  <c r="J318" i="29"/>
  <c r="I318" i="29"/>
  <c r="H318" i="29"/>
  <c r="G318" i="29"/>
  <c r="U316" i="29"/>
  <c r="U315" i="29" s="1"/>
  <c r="S316" i="29"/>
  <c r="S315" i="29" s="1"/>
  <c r="P316" i="29"/>
  <c r="P315" i="29" s="1"/>
  <c r="L316" i="29"/>
  <c r="T315" i="29"/>
  <c r="R315" i="29"/>
  <c r="Q315" i="29"/>
  <c r="O315" i="29"/>
  <c r="N315" i="29"/>
  <c r="M315" i="29"/>
  <c r="K315" i="29"/>
  <c r="J315" i="29"/>
  <c r="I315" i="29"/>
  <c r="H315" i="29"/>
  <c r="G315" i="29"/>
  <c r="U314" i="29"/>
  <c r="U313" i="29" s="1"/>
  <c r="S314" i="29"/>
  <c r="S313" i="29" s="1"/>
  <c r="P314" i="29"/>
  <c r="P313" i="29" s="1"/>
  <c r="L314" i="29"/>
  <c r="T313" i="29"/>
  <c r="R313" i="29"/>
  <c r="Q313" i="29"/>
  <c r="O313" i="29"/>
  <c r="N313" i="29"/>
  <c r="M313" i="29"/>
  <c r="K313" i="29"/>
  <c r="J313" i="29"/>
  <c r="I313" i="29"/>
  <c r="H313" i="29"/>
  <c r="G313" i="29"/>
  <c r="U311" i="29"/>
  <c r="U310" i="29" s="1"/>
  <c r="U309" i="29" s="1"/>
  <c r="S311" i="29"/>
  <c r="S310" i="29" s="1"/>
  <c r="S309" i="29" s="1"/>
  <c r="P311" i="29"/>
  <c r="P310" i="29" s="1"/>
  <c r="P309" i="29" s="1"/>
  <c r="L311" i="29"/>
  <c r="T310" i="29"/>
  <c r="T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I309" i="29" s="1"/>
  <c r="H310" i="29"/>
  <c r="H309" i="29" s="1"/>
  <c r="G310" i="29"/>
  <c r="G309" i="29" s="1"/>
  <c r="U308" i="29"/>
  <c r="U307" i="29" s="1"/>
  <c r="S308" i="29"/>
  <c r="S307" i="29" s="1"/>
  <c r="P308" i="29"/>
  <c r="P307" i="29" s="1"/>
  <c r="L308" i="29"/>
  <c r="T307" i="29"/>
  <c r="R307" i="29"/>
  <c r="Q307" i="29"/>
  <c r="O307" i="29"/>
  <c r="N307" i="29"/>
  <c r="M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T304" i="29"/>
  <c r="R304" i="29"/>
  <c r="Q304" i="29"/>
  <c r="O304" i="29"/>
  <c r="N304" i="29"/>
  <c r="M304" i="29"/>
  <c r="K304" i="29"/>
  <c r="J304" i="29"/>
  <c r="I304" i="29"/>
  <c r="H304" i="29"/>
  <c r="G304" i="29"/>
  <c r="U303" i="29"/>
  <c r="U302" i="29" s="1"/>
  <c r="S303" i="29"/>
  <c r="S302" i="29" s="1"/>
  <c r="P303" i="29"/>
  <c r="P302" i="29" s="1"/>
  <c r="L303" i="29"/>
  <c r="T302" i="29"/>
  <c r="R302" i="29"/>
  <c r="Q302" i="29"/>
  <c r="O302" i="29"/>
  <c r="N302" i="29"/>
  <c r="M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T299" i="29"/>
  <c r="R299" i="29"/>
  <c r="Q299" i="29"/>
  <c r="O299" i="29"/>
  <c r="N299" i="29"/>
  <c r="M299" i="29"/>
  <c r="K299" i="29"/>
  <c r="J299" i="29"/>
  <c r="I299" i="29"/>
  <c r="H299" i="29"/>
  <c r="G299" i="29"/>
  <c r="U298" i="29"/>
  <c r="U297" i="29" s="1"/>
  <c r="S298" i="29"/>
  <c r="S297" i="29" s="1"/>
  <c r="P298" i="29"/>
  <c r="P297" i="29" s="1"/>
  <c r="L298" i="29"/>
  <c r="T297" i="29"/>
  <c r="R297" i="29"/>
  <c r="Q297" i="29"/>
  <c r="O297" i="29"/>
  <c r="N297" i="29"/>
  <c r="M297" i="29"/>
  <c r="K297" i="29"/>
  <c r="J297" i="29"/>
  <c r="I297" i="29"/>
  <c r="H297" i="29"/>
  <c r="G297" i="29"/>
  <c r="U295" i="29"/>
  <c r="U294" i="29" s="1"/>
  <c r="S295" i="29"/>
  <c r="S294" i="29" s="1"/>
  <c r="P295" i="29"/>
  <c r="P294" i="29" s="1"/>
  <c r="L295" i="29"/>
  <c r="T294" i="29"/>
  <c r="R294" i="29"/>
  <c r="Q294" i="29"/>
  <c r="O294" i="29"/>
  <c r="N294" i="29"/>
  <c r="M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T291" i="29"/>
  <c r="R291" i="29"/>
  <c r="Q291" i="29"/>
  <c r="O291" i="29"/>
  <c r="N291" i="29"/>
  <c r="M291" i="29"/>
  <c r="K291" i="29"/>
  <c r="J291" i="29"/>
  <c r="I291" i="29"/>
  <c r="H291" i="29"/>
  <c r="G291" i="29"/>
  <c r="U289" i="29"/>
  <c r="U288" i="29" s="1"/>
  <c r="S289" i="29"/>
  <c r="S288" i="29" s="1"/>
  <c r="P289" i="29"/>
  <c r="P288" i="29" s="1"/>
  <c r="L289" i="29"/>
  <c r="T288" i="29"/>
  <c r="R288" i="29"/>
  <c r="Q288" i="29"/>
  <c r="O288" i="29"/>
  <c r="N288" i="29"/>
  <c r="M288" i="29"/>
  <c r="K288" i="29"/>
  <c r="J288" i="29"/>
  <c r="I288" i="29"/>
  <c r="H288" i="29"/>
  <c r="G288" i="29"/>
  <c r="U287" i="29"/>
  <c r="U286" i="29" s="1"/>
  <c r="S287" i="29"/>
  <c r="S286" i="29" s="1"/>
  <c r="P287" i="29"/>
  <c r="P286" i="29" s="1"/>
  <c r="L287" i="29"/>
  <c r="T286" i="29"/>
  <c r="R286" i="29"/>
  <c r="Q286" i="29"/>
  <c r="O286" i="29"/>
  <c r="N286" i="29"/>
  <c r="M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T283" i="29"/>
  <c r="R283" i="29"/>
  <c r="Q283" i="29"/>
  <c r="O283" i="29"/>
  <c r="N283" i="29"/>
  <c r="M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T279" i="29"/>
  <c r="R279" i="29"/>
  <c r="Q279" i="29"/>
  <c r="O279" i="29"/>
  <c r="N279" i="29"/>
  <c r="M279" i="29"/>
  <c r="K279" i="29"/>
  <c r="J279" i="29"/>
  <c r="I279" i="29"/>
  <c r="H279" i="29"/>
  <c r="G279" i="29"/>
  <c r="U278" i="29"/>
  <c r="U277" i="29" s="1"/>
  <c r="S278" i="29"/>
  <c r="S277" i="29" s="1"/>
  <c r="P278" i="29"/>
  <c r="P277" i="29" s="1"/>
  <c r="L278" i="29"/>
  <c r="T277" i="29"/>
  <c r="R277" i="29"/>
  <c r="Q277" i="29"/>
  <c r="O277" i="29"/>
  <c r="N277" i="29"/>
  <c r="M277" i="29"/>
  <c r="K277" i="29"/>
  <c r="J277" i="29"/>
  <c r="I277" i="29"/>
  <c r="H277" i="29"/>
  <c r="G277" i="29"/>
  <c r="U275" i="29"/>
  <c r="U274" i="29" s="1"/>
  <c r="S275" i="29"/>
  <c r="S274" i="29" s="1"/>
  <c r="P275" i="29"/>
  <c r="P274" i="29" s="1"/>
  <c r="L275" i="29"/>
  <c r="T274" i="29"/>
  <c r="R274" i="29"/>
  <c r="Q274" i="29"/>
  <c r="O274" i="29"/>
  <c r="N274" i="29"/>
  <c r="M274" i="29"/>
  <c r="K274" i="29"/>
  <c r="J274" i="29"/>
  <c r="I274" i="29"/>
  <c r="H274" i="29"/>
  <c r="G274" i="29"/>
  <c r="U273" i="29"/>
  <c r="S273" i="29"/>
  <c r="P273" i="29"/>
  <c r="L273" i="29"/>
  <c r="U272" i="29"/>
  <c r="U271" i="29" s="1"/>
  <c r="S272" i="29"/>
  <c r="P272" i="29"/>
  <c r="L272" i="29"/>
  <c r="T271" i="29"/>
  <c r="R271" i="29"/>
  <c r="Q271" i="29"/>
  <c r="O271" i="29"/>
  <c r="N271" i="29"/>
  <c r="M271" i="29"/>
  <c r="K271" i="29"/>
  <c r="J271" i="29"/>
  <c r="I271" i="29"/>
  <c r="H271" i="29"/>
  <c r="G271" i="29"/>
  <c r="U270" i="29"/>
  <c r="U269" i="29" s="1"/>
  <c r="S270" i="29"/>
  <c r="S269" i="29" s="1"/>
  <c r="P270" i="29"/>
  <c r="P269" i="29" s="1"/>
  <c r="L270" i="29"/>
  <c r="T269" i="29"/>
  <c r="R269" i="29"/>
  <c r="Q269" i="29"/>
  <c r="O269" i="29"/>
  <c r="N269" i="29"/>
  <c r="M269" i="29"/>
  <c r="K269" i="29"/>
  <c r="J269" i="29"/>
  <c r="I269" i="29"/>
  <c r="H269" i="29"/>
  <c r="G269" i="29"/>
  <c r="U268" i="29"/>
  <c r="U267" i="29" s="1"/>
  <c r="S268" i="29"/>
  <c r="S267" i="29" s="1"/>
  <c r="P268" i="29"/>
  <c r="P267" i="29" s="1"/>
  <c r="L268" i="29"/>
  <c r="T267" i="29"/>
  <c r="R267" i="29"/>
  <c r="Q267" i="29"/>
  <c r="O267" i="29"/>
  <c r="N267" i="29"/>
  <c r="M267" i="29"/>
  <c r="K267" i="29"/>
  <c r="J267" i="29"/>
  <c r="I267" i="29"/>
  <c r="H267" i="29"/>
  <c r="G267" i="29"/>
  <c r="U265" i="29"/>
  <c r="S265" i="29"/>
  <c r="P265" i="29"/>
  <c r="L265" i="29"/>
  <c r="U264" i="29"/>
  <c r="S264" i="29"/>
  <c r="P264" i="29"/>
  <c r="P263" i="29" s="1"/>
  <c r="L264" i="29"/>
  <c r="T263" i="29"/>
  <c r="R263" i="29"/>
  <c r="Q263" i="29"/>
  <c r="O263" i="29"/>
  <c r="N263" i="29"/>
  <c r="M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P258" i="29" s="1"/>
  <c r="L259" i="29"/>
  <c r="T258" i="29"/>
  <c r="R258" i="29"/>
  <c r="Q258" i="29"/>
  <c r="O258" i="29"/>
  <c r="N258" i="29"/>
  <c r="M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T254" i="29"/>
  <c r="R254" i="29"/>
  <c r="Q254" i="29"/>
  <c r="O254" i="29"/>
  <c r="N254" i="29"/>
  <c r="M254" i="29"/>
  <c r="K254" i="29"/>
  <c r="J254" i="29"/>
  <c r="I254" i="29"/>
  <c r="H254" i="29"/>
  <c r="G254" i="29"/>
  <c r="U253" i="29"/>
  <c r="U252" i="29" s="1"/>
  <c r="S253" i="29"/>
  <c r="S252" i="29" s="1"/>
  <c r="P253" i="29"/>
  <c r="P252" i="29" s="1"/>
  <c r="L253" i="29"/>
  <c r="T252" i="29"/>
  <c r="R252" i="29"/>
  <c r="Q252" i="29"/>
  <c r="O252" i="29"/>
  <c r="N252" i="29"/>
  <c r="M252" i="29"/>
  <c r="K252" i="29"/>
  <c r="J252" i="29"/>
  <c r="I252" i="29"/>
  <c r="H252" i="29"/>
  <c r="G252" i="29"/>
  <c r="U250" i="29"/>
  <c r="U249" i="29" s="1"/>
  <c r="U248" i="29" s="1"/>
  <c r="S250" i="29"/>
  <c r="S249" i="29" s="1"/>
  <c r="S248" i="29" s="1"/>
  <c r="P250" i="29"/>
  <c r="P249" i="29" s="1"/>
  <c r="P248" i="29" s="1"/>
  <c r="L250" i="29"/>
  <c r="T249" i="29"/>
  <c r="T248" i="29" s="1"/>
  <c r="R249" i="29"/>
  <c r="R248" i="29" s="1"/>
  <c r="Q249" i="29"/>
  <c r="Q248" i="29" s="1"/>
  <c r="O249" i="29"/>
  <c r="O248" i="29" s="1"/>
  <c r="N249" i="29"/>
  <c r="N248" i="29" s="1"/>
  <c r="M249" i="29"/>
  <c r="M248" i="29" s="1"/>
  <c r="K249" i="29"/>
  <c r="K248" i="29" s="1"/>
  <c r="J249" i="29"/>
  <c r="J248" i="29" s="1"/>
  <c r="I249" i="29"/>
  <c r="I248" i="29" s="1"/>
  <c r="H249" i="29"/>
  <c r="H248" i="29" s="1"/>
  <c r="G249" i="29"/>
  <c r="G248" i="29" s="1"/>
  <c r="U247" i="29"/>
  <c r="U246" i="29" s="1"/>
  <c r="U245" i="29" s="1"/>
  <c r="S247" i="29"/>
  <c r="S246" i="29" s="1"/>
  <c r="S245" i="29" s="1"/>
  <c r="P247" i="29"/>
  <c r="P246" i="29" s="1"/>
  <c r="P245" i="29" s="1"/>
  <c r="L247" i="29"/>
  <c r="T246" i="29"/>
  <c r="T245" i="29" s="1"/>
  <c r="R246" i="29"/>
  <c r="R245" i="29" s="1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J245" i="29" s="1"/>
  <c r="I246" i="29"/>
  <c r="L246" i="29" s="1"/>
  <c r="U244" i="29"/>
  <c r="U243" i="29" s="1"/>
  <c r="S244" i="29"/>
  <c r="S243" i="29" s="1"/>
  <c r="P244" i="29"/>
  <c r="P243" i="29" s="1"/>
  <c r="L244" i="29"/>
  <c r="T243" i="29"/>
  <c r="R243" i="29"/>
  <c r="Q243" i="29"/>
  <c r="O243" i="29"/>
  <c r="N243" i="29"/>
  <c r="M243" i="29"/>
  <c r="K243" i="29"/>
  <c r="J243" i="29"/>
  <c r="I243" i="29"/>
  <c r="H243" i="29"/>
  <c r="G243" i="29"/>
  <c r="U242" i="29"/>
  <c r="U241" i="29" s="1"/>
  <c r="S242" i="29"/>
  <c r="S241" i="29" s="1"/>
  <c r="P242" i="29"/>
  <c r="P241" i="29" s="1"/>
  <c r="L242" i="29"/>
  <c r="T241" i="29"/>
  <c r="R241" i="29"/>
  <c r="Q241" i="29"/>
  <c r="O241" i="29"/>
  <c r="N241" i="29"/>
  <c r="M241" i="29"/>
  <c r="K241" i="29"/>
  <c r="J241" i="29"/>
  <c r="I241" i="29"/>
  <c r="H241" i="29"/>
  <c r="G241" i="29"/>
  <c r="U239" i="29"/>
  <c r="S239" i="29"/>
  <c r="P239" i="29"/>
  <c r="L239" i="29"/>
  <c r="U238" i="29"/>
  <c r="S238" i="29"/>
  <c r="P238" i="29"/>
  <c r="L238" i="29"/>
  <c r="T237" i="29"/>
  <c r="T236" i="29" s="1"/>
  <c r="R237" i="29"/>
  <c r="R236" i="29" s="1"/>
  <c r="Q237" i="29"/>
  <c r="Q236" i="29" s="1"/>
  <c r="O237" i="29"/>
  <c r="O236" i="29" s="1"/>
  <c r="N237" i="29"/>
  <c r="N236" i="29" s="1"/>
  <c r="M237" i="29"/>
  <c r="M236" i="29" s="1"/>
  <c r="K237" i="29"/>
  <c r="K236" i="29" s="1"/>
  <c r="J237" i="29"/>
  <c r="J236" i="29" s="1"/>
  <c r="I237" i="29"/>
  <c r="I236" i="29" s="1"/>
  <c r="H237" i="29"/>
  <c r="H236" i="29" s="1"/>
  <c r="G237" i="29"/>
  <c r="G236" i="29" s="1"/>
  <c r="U235" i="29"/>
  <c r="U234" i="29" s="1"/>
  <c r="U233" i="29" s="1"/>
  <c r="S235" i="29"/>
  <c r="S234" i="29" s="1"/>
  <c r="S233" i="29" s="1"/>
  <c r="P235" i="29"/>
  <c r="P234" i="29" s="1"/>
  <c r="P233" i="29" s="1"/>
  <c r="L235" i="29"/>
  <c r="T234" i="29"/>
  <c r="T233" i="29" s="1"/>
  <c r="R234" i="29"/>
  <c r="R233" i="29" s="1"/>
  <c r="Q234" i="29"/>
  <c r="Q233" i="29" s="1"/>
  <c r="O234" i="29"/>
  <c r="O233" i="29" s="1"/>
  <c r="N234" i="29"/>
  <c r="N233" i="29" s="1"/>
  <c r="M234" i="29"/>
  <c r="M233" i="29" s="1"/>
  <c r="K234" i="29"/>
  <c r="K233" i="29" s="1"/>
  <c r="J234" i="29"/>
  <c r="J233" i="29" s="1"/>
  <c r="I234" i="29"/>
  <c r="I233" i="29" s="1"/>
  <c r="L233" i="29" s="1"/>
  <c r="H234" i="29"/>
  <c r="H233" i="29" s="1"/>
  <c r="G234" i="29"/>
  <c r="G233" i="29" s="1"/>
  <c r="U232" i="29"/>
  <c r="S232" i="29"/>
  <c r="P232" i="29"/>
  <c r="U231" i="29"/>
  <c r="S231" i="29"/>
  <c r="P231" i="29"/>
  <c r="L231" i="29"/>
  <c r="T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T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T220" i="29"/>
  <c r="R220" i="29"/>
  <c r="Q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T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U211" i="29" s="1"/>
  <c r="S212" i="29"/>
  <c r="S211" i="29" s="1"/>
  <c r="P212" i="29"/>
  <c r="P211" i="29" s="1"/>
  <c r="L212" i="29"/>
  <c r="T211" i="29"/>
  <c r="R211" i="29"/>
  <c r="Q211" i="29"/>
  <c r="O211" i="29"/>
  <c r="N211" i="29"/>
  <c r="M211" i="29"/>
  <c r="K211" i="29"/>
  <c r="J211" i="29"/>
  <c r="I211" i="29"/>
  <c r="H211" i="29"/>
  <c r="G211" i="29"/>
  <c r="U209" i="29"/>
  <c r="U208" i="29" s="1"/>
  <c r="U207" i="29" s="1"/>
  <c r="P209" i="29"/>
  <c r="P208" i="29" s="1"/>
  <c r="P207" i="29" s="1"/>
  <c r="L209" i="29"/>
  <c r="T208" i="29"/>
  <c r="T207" i="29" s="1"/>
  <c r="S208" i="29"/>
  <c r="S207" i="29" s="1"/>
  <c r="R208" i="29"/>
  <c r="R207" i="29" s="1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H207" i="29" s="1"/>
  <c r="G208" i="29"/>
  <c r="G207" i="29" s="1"/>
  <c r="U206" i="29"/>
  <c r="U205" i="29" s="1"/>
  <c r="S206" i="29"/>
  <c r="S205" i="29" s="1"/>
  <c r="P206" i="29"/>
  <c r="P205" i="29" s="1"/>
  <c r="L206" i="29"/>
  <c r="T205" i="29"/>
  <c r="R205" i="29"/>
  <c r="Q205" i="29"/>
  <c r="O205" i="29"/>
  <c r="N205" i="29"/>
  <c r="M205" i="29"/>
  <c r="K205" i="29"/>
  <c r="J205" i="29"/>
  <c r="I205" i="29"/>
  <c r="H205" i="29"/>
  <c r="G205" i="29"/>
  <c r="U204" i="29"/>
  <c r="U203" i="29" s="1"/>
  <c r="S204" i="29"/>
  <c r="S203" i="29" s="1"/>
  <c r="P204" i="29"/>
  <c r="P203" i="29" s="1"/>
  <c r="L204" i="29"/>
  <c r="T203" i="29"/>
  <c r="R203" i="29"/>
  <c r="Q203" i="29"/>
  <c r="O203" i="29"/>
  <c r="N203" i="29"/>
  <c r="M203" i="29"/>
  <c r="K203" i="29"/>
  <c r="J203" i="29"/>
  <c r="I203" i="29"/>
  <c r="H203" i="29"/>
  <c r="G203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H195" i="29"/>
  <c r="G195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U190" i="29" s="1"/>
  <c r="S191" i="29"/>
  <c r="S190" i="29" s="1"/>
  <c r="P191" i="29"/>
  <c r="P190" i="29" s="1"/>
  <c r="L191" i="29"/>
  <c r="T190" i="29"/>
  <c r="R190" i="29"/>
  <c r="Q190" i="29"/>
  <c r="O190" i="29"/>
  <c r="N190" i="29"/>
  <c r="M190" i="29"/>
  <c r="K190" i="29"/>
  <c r="J190" i="29"/>
  <c r="I190" i="29"/>
  <c r="H190" i="29"/>
  <c r="G190" i="29"/>
  <c r="U188" i="29"/>
  <c r="U187" i="29" s="1"/>
  <c r="U186" i="29" s="1"/>
  <c r="S188" i="29"/>
  <c r="S187" i="29" s="1"/>
  <c r="S186" i="29" s="1"/>
  <c r="P188" i="29"/>
  <c r="P187" i="29" s="1"/>
  <c r="P186" i="29" s="1"/>
  <c r="L188" i="29"/>
  <c r="T187" i="29"/>
  <c r="T186" i="29" s="1"/>
  <c r="R187" i="29"/>
  <c r="R186" i="29" s="1"/>
  <c r="Q187" i="29"/>
  <c r="Q186" i="29" s="1"/>
  <c r="O187" i="29"/>
  <c r="O186" i="29" s="1"/>
  <c r="N187" i="29"/>
  <c r="N186" i="29" s="1"/>
  <c r="M187" i="29"/>
  <c r="M186" i="29" s="1"/>
  <c r="K187" i="29"/>
  <c r="K186" i="29" s="1"/>
  <c r="J187" i="29"/>
  <c r="J186" i="29" s="1"/>
  <c r="I187" i="29"/>
  <c r="I186" i="29" s="1"/>
  <c r="H187" i="29"/>
  <c r="H186" i="29" s="1"/>
  <c r="G187" i="29"/>
  <c r="G186" i="29" s="1"/>
  <c r="U185" i="29"/>
  <c r="U184" i="29" s="1"/>
  <c r="S185" i="29"/>
  <c r="S184" i="29" s="1"/>
  <c r="P185" i="29"/>
  <c r="P184" i="29" s="1"/>
  <c r="L185" i="29"/>
  <c r="T184" i="29"/>
  <c r="R184" i="29"/>
  <c r="Q184" i="29"/>
  <c r="O184" i="29"/>
  <c r="N184" i="29"/>
  <c r="M184" i="29"/>
  <c r="K184" i="29"/>
  <c r="J184" i="29"/>
  <c r="I184" i="29"/>
  <c r="H184" i="29"/>
  <c r="G184" i="29"/>
  <c r="U183" i="29"/>
  <c r="U182" i="29" s="1"/>
  <c r="S183" i="29"/>
  <c r="S182" i="29" s="1"/>
  <c r="P183" i="29"/>
  <c r="P182" i="29" s="1"/>
  <c r="L183" i="29"/>
  <c r="T182" i="29"/>
  <c r="R182" i="29"/>
  <c r="Q182" i="29"/>
  <c r="O182" i="29"/>
  <c r="N182" i="29"/>
  <c r="M182" i="29"/>
  <c r="K182" i="29"/>
  <c r="J182" i="29"/>
  <c r="I182" i="29"/>
  <c r="H182" i="29"/>
  <c r="G182" i="29"/>
  <c r="U180" i="29"/>
  <c r="S180" i="29"/>
  <c r="P180" i="29"/>
  <c r="L180" i="29"/>
  <c r="U179" i="29"/>
  <c r="S179" i="29"/>
  <c r="P179" i="29"/>
  <c r="L179" i="29"/>
  <c r="T178" i="29"/>
  <c r="R178" i="29"/>
  <c r="Q178" i="29"/>
  <c r="O178" i="29"/>
  <c r="N178" i="29"/>
  <c r="M178" i="29"/>
  <c r="K178" i="29"/>
  <c r="J178" i="29"/>
  <c r="I178" i="29"/>
  <c r="H178" i="29"/>
  <c r="G178" i="29"/>
  <c r="U177" i="29"/>
  <c r="U176" i="29" s="1"/>
  <c r="S177" i="29"/>
  <c r="S176" i="29" s="1"/>
  <c r="P177" i="29"/>
  <c r="P176" i="29" s="1"/>
  <c r="L177" i="29"/>
  <c r="T176" i="29"/>
  <c r="R176" i="29"/>
  <c r="Q176" i="29"/>
  <c r="O176" i="29"/>
  <c r="N176" i="29"/>
  <c r="M176" i="29"/>
  <c r="K176" i="29"/>
  <c r="J176" i="29"/>
  <c r="I176" i="29"/>
  <c r="H176" i="29"/>
  <c r="G176" i="29"/>
  <c r="S174" i="29"/>
  <c r="P174" i="29"/>
  <c r="L174" i="29"/>
  <c r="U173" i="29"/>
  <c r="U172" i="29" s="1"/>
  <c r="U171" i="29" s="1"/>
  <c r="S173" i="29"/>
  <c r="P173" i="29"/>
  <c r="L173" i="29"/>
  <c r="T172" i="29"/>
  <c r="T171" i="29" s="1"/>
  <c r="R172" i="29"/>
  <c r="R171" i="29" s="1"/>
  <c r="Q172" i="29"/>
  <c r="Q171" i="29" s="1"/>
  <c r="O172" i="29"/>
  <c r="O171" i="29" s="1"/>
  <c r="N172" i="29"/>
  <c r="N171" i="29" s="1"/>
  <c r="M172" i="29"/>
  <c r="M171" i="29" s="1"/>
  <c r="K172" i="29"/>
  <c r="K171" i="29" s="1"/>
  <c r="J172" i="29"/>
  <c r="J171" i="29" s="1"/>
  <c r="I172" i="29"/>
  <c r="H172" i="29"/>
  <c r="H171" i="29" s="1"/>
  <c r="G172" i="29"/>
  <c r="G171" i="29" s="1"/>
  <c r="P170" i="29"/>
  <c r="P169" i="29" s="1"/>
  <c r="P168" i="29" s="1"/>
  <c r="L170" i="29"/>
  <c r="U169" i="29"/>
  <c r="U168" i="29" s="1"/>
  <c r="T169" i="29"/>
  <c r="T168" i="29" s="1"/>
  <c r="S169" i="29"/>
  <c r="S168" i="29" s="1"/>
  <c r="R169" i="29"/>
  <c r="R168" i="29" s="1"/>
  <c r="Q169" i="29"/>
  <c r="Q168" i="29" s="1"/>
  <c r="O169" i="29"/>
  <c r="O168" i="29" s="1"/>
  <c r="N169" i="29"/>
  <c r="N168" i="29" s="1"/>
  <c r="M169" i="29"/>
  <c r="M168" i="29" s="1"/>
  <c r="K169" i="29"/>
  <c r="K168" i="29" s="1"/>
  <c r="J169" i="29"/>
  <c r="J168" i="29" s="1"/>
  <c r="I169" i="29"/>
  <c r="H169" i="29"/>
  <c r="H168" i="29" s="1"/>
  <c r="G169" i="29"/>
  <c r="G168" i="29" s="1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H166" i="29"/>
  <c r="G166" i="29"/>
  <c r="U165" i="29"/>
  <c r="U164" i="29" s="1"/>
  <c r="S165" i="29"/>
  <c r="S164" i="29" s="1"/>
  <c r="P165" i="29"/>
  <c r="P164" i="29" s="1"/>
  <c r="L165" i="29"/>
  <c r="T164" i="29"/>
  <c r="R164" i="29"/>
  <c r="Q164" i="29"/>
  <c r="O164" i="29"/>
  <c r="N164" i="29"/>
  <c r="M164" i="29"/>
  <c r="K164" i="29"/>
  <c r="J164" i="29"/>
  <c r="I164" i="29"/>
  <c r="H164" i="29"/>
  <c r="G164" i="29"/>
  <c r="U163" i="29"/>
  <c r="S163" i="29"/>
  <c r="P163" i="29"/>
  <c r="L163" i="29"/>
  <c r="U162" i="29"/>
  <c r="U161" i="29" s="1"/>
  <c r="S162" i="29"/>
  <c r="P162" i="29"/>
  <c r="L162" i="29"/>
  <c r="T161" i="29"/>
  <c r="R161" i="29"/>
  <c r="Q161" i="29"/>
  <c r="O161" i="29"/>
  <c r="N161" i="29"/>
  <c r="M161" i="29"/>
  <c r="K161" i="29"/>
  <c r="J161" i="29"/>
  <c r="I161" i="29"/>
  <c r="H161" i="29"/>
  <c r="G161" i="29"/>
  <c r="U159" i="29"/>
  <c r="U158" i="29" s="1"/>
  <c r="U157" i="29" s="1"/>
  <c r="S159" i="29"/>
  <c r="S158" i="29" s="1"/>
  <c r="S157" i="29" s="1"/>
  <c r="P159" i="29"/>
  <c r="P158" i="29" s="1"/>
  <c r="P157" i="29" s="1"/>
  <c r="L159" i="29"/>
  <c r="T158" i="29"/>
  <c r="T157" i="29" s="1"/>
  <c r="R158" i="29"/>
  <c r="R157" i="29" s="1"/>
  <c r="Q158" i="29"/>
  <c r="Q157" i="29" s="1"/>
  <c r="O158" i="29"/>
  <c r="O157" i="29" s="1"/>
  <c r="N158" i="29"/>
  <c r="N157" i="29" s="1"/>
  <c r="M158" i="29"/>
  <c r="M157" i="29" s="1"/>
  <c r="K158" i="29"/>
  <c r="K157" i="29" s="1"/>
  <c r="J158" i="29"/>
  <c r="J157" i="29" s="1"/>
  <c r="I158" i="29"/>
  <c r="H158" i="29"/>
  <c r="H157" i="29" s="1"/>
  <c r="G158" i="29"/>
  <c r="G157" i="29" s="1"/>
  <c r="U156" i="29"/>
  <c r="U155" i="29" s="1"/>
  <c r="U154" i="29" s="1"/>
  <c r="S156" i="29"/>
  <c r="S155" i="29" s="1"/>
  <c r="S154" i="29" s="1"/>
  <c r="P156" i="29"/>
  <c r="P155" i="29" s="1"/>
  <c r="P154" i="29" s="1"/>
  <c r="L156" i="29"/>
  <c r="T155" i="29"/>
  <c r="T154" i="29" s="1"/>
  <c r="R155" i="29"/>
  <c r="R154" i="29" s="1"/>
  <c r="Q155" i="29"/>
  <c r="Q154" i="29" s="1"/>
  <c r="O155" i="29"/>
  <c r="O154" i="29" s="1"/>
  <c r="N155" i="29"/>
  <c r="N154" i="29" s="1"/>
  <c r="M155" i="29"/>
  <c r="M154" i="29" s="1"/>
  <c r="K155" i="29"/>
  <c r="K154" i="29" s="1"/>
  <c r="J155" i="29"/>
  <c r="J154" i="29" s="1"/>
  <c r="I155" i="29"/>
  <c r="H155" i="29"/>
  <c r="H154" i="29" s="1"/>
  <c r="G155" i="29"/>
  <c r="G154" i="29" s="1"/>
  <c r="U153" i="29"/>
  <c r="U152" i="29" s="1"/>
  <c r="S153" i="29"/>
  <c r="S152" i="29" s="1"/>
  <c r="P153" i="29"/>
  <c r="P152" i="29" s="1"/>
  <c r="L153" i="29"/>
  <c r="T152" i="29"/>
  <c r="R152" i="29"/>
  <c r="Q152" i="29"/>
  <c r="O152" i="29"/>
  <c r="N152" i="29"/>
  <c r="M152" i="29"/>
  <c r="K152" i="29"/>
  <c r="J152" i="29"/>
  <c r="I152" i="29"/>
  <c r="H152" i="29"/>
  <c r="G152" i="29"/>
  <c r="U151" i="29"/>
  <c r="U150" i="29" s="1"/>
  <c r="S151" i="29"/>
  <c r="S150" i="29" s="1"/>
  <c r="P151" i="29"/>
  <c r="P150" i="29" s="1"/>
  <c r="L151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U148" i="29" s="1"/>
  <c r="S149" i="29"/>
  <c r="S148" i="29" s="1"/>
  <c r="P149" i="29"/>
  <c r="P148" i="29" s="1"/>
  <c r="L149" i="29"/>
  <c r="T148" i="29"/>
  <c r="R148" i="29"/>
  <c r="Q148" i="29"/>
  <c r="O148" i="29"/>
  <c r="N148" i="29"/>
  <c r="M148" i="29"/>
  <c r="K148" i="29"/>
  <c r="J148" i="29"/>
  <c r="I148" i="29"/>
  <c r="H148" i="29"/>
  <c r="G148" i="29"/>
  <c r="U147" i="29"/>
  <c r="U146" i="29" s="1"/>
  <c r="S147" i="29"/>
  <c r="S146" i="29" s="1"/>
  <c r="P147" i="29"/>
  <c r="P146" i="29" s="1"/>
  <c r="L147" i="29"/>
  <c r="T146" i="29"/>
  <c r="R146" i="29"/>
  <c r="Q146" i="29"/>
  <c r="O146" i="29"/>
  <c r="N146" i="29"/>
  <c r="M146" i="29"/>
  <c r="K146" i="29"/>
  <c r="J146" i="29"/>
  <c r="I146" i="29"/>
  <c r="H146" i="29"/>
  <c r="G146" i="29"/>
  <c r="U144" i="29"/>
  <c r="U143" i="29" s="1"/>
  <c r="U142" i="29" s="1"/>
  <c r="S144" i="29"/>
  <c r="S143" i="29" s="1"/>
  <c r="S142" i="29" s="1"/>
  <c r="P144" i="29"/>
  <c r="P143" i="29" s="1"/>
  <c r="P142" i="29" s="1"/>
  <c r="L144" i="29"/>
  <c r="T143" i="29"/>
  <c r="T142" i="29" s="1"/>
  <c r="R143" i="29"/>
  <c r="R142" i="29" s="1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H143" i="29"/>
  <c r="H142" i="29" s="1"/>
  <c r="G143" i="29"/>
  <c r="G142" i="29" s="1"/>
  <c r="U141" i="29"/>
  <c r="U140" i="29" s="1"/>
  <c r="S141" i="29"/>
  <c r="S140" i="29" s="1"/>
  <c r="P141" i="29"/>
  <c r="P140" i="29" s="1"/>
  <c r="L141" i="29"/>
  <c r="T140" i="29"/>
  <c r="R140" i="29"/>
  <c r="Q140" i="29"/>
  <c r="O140" i="29"/>
  <c r="N140" i="29"/>
  <c r="M140" i="29"/>
  <c r="K140" i="29"/>
  <c r="J140" i="29"/>
  <c r="I140" i="29"/>
  <c r="H140" i="29"/>
  <c r="G140" i="29"/>
  <c r="U139" i="29"/>
  <c r="U138" i="29" s="1"/>
  <c r="S139" i="29"/>
  <c r="S138" i="29" s="1"/>
  <c r="P139" i="29"/>
  <c r="P138" i="29" s="1"/>
  <c r="L139" i="29"/>
  <c r="T138" i="29"/>
  <c r="R138" i="29"/>
  <c r="Q138" i="29"/>
  <c r="O138" i="29"/>
  <c r="N138" i="29"/>
  <c r="M138" i="29"/>
  <c r="K138" i="29"/>
  <c r="J138" i="29"/>
  <c r="I138" i="29"/>
  <c r="H138" i="29"/>
  <c r="G138" i="29"/>
  <c r="U136" i="29"/>
  <c r="U135" i="29" s="1"/>
  <c r="U134" i="29" s="1"/>
  <c r="S136" i="29"/>
  <c r="S135" i="29" s="1"/>
  <c r="S134" i="29" s="1"/>
  <c r="P136" i="29"/>
  <c r="P135" i="29" s="1"/>
  <c r="P134" i="29" s="1"/>
  <c r="L136" i="29"/>
  <c r="T135" i="29"/>
  <c r="T134" i="29" s="1"/>
  <c r="R135" i="29"/>
  <c r="R134" i="29" s="1"/>
  <c r="Q135" i="29"/>
  <c r="Q134" i="29" s="1"/>
  <c r="O135" i="29"/>
  <c r="O134" i="29" s="1"/>
  <c r="N135" i="29"/>
  <c r="N134" i="29" s="1"/>
  <c r="M135" i="29"/>
  <c r="M134" i="29" s="1"/>
  <c r="K135" i="29"/>
  <c r="K134" i="29" s="1"/>
  <c r="J135" i="29"/>
  <c r="J134" i="29" s="1"/>
  <c r="I135" i="29"/>
  <c r="I134" i="29" s="1"/>
  <c r="H135" i="29"/>
  <c r="H134" i="29" s="1"/>
  <c r="G135" i="29"/>
  <c r="G134" i="29" s="1"/>
  <c r="U133" i="29"/>
  <c r="U132" i="29" s="1"/>
  <c r="S133" i="29"/>
  <c r="S132" i="29" s="1"/>
  <c r="P133" i="29"/>
  <c r="P132" i="29" s="1"/>
  <c r="L133" i="29"/>
  <c r="T132" i="29"/>
  <c r="R132" i="29"/>
  <c r="Q132" i="29"/>
  <c r="O132" i="29"/>
  <c r="N132" i="29"/>
  <c r="M132" i="29"/>
  <c r="K132" i="29"/>
  <c r="J132" i="29"/>
  <c r="I132" i="29"/>
  <c r="H132" i="29"/>
  <c r="G132" i="29"/>
  <c r="U131" i="29"/>
  <c r="U130" i="29" s="1"/>
  <c r="S131" i="29"/>
  <c r="S130" i="29" s="1"/>
  <c r="P131" i="29"/>
  <c r="P130" i="29" s="1"/>
  <c r="L131" i="29"/>
  <c r="T130" i="29"/>
  <c r="R130" i="29"/>
  <c r="Q130" i="29"/>
  <c r="O130" i="29"/>
  <c r="N130" i="29"/>
  <c r="M130" i="29"/>
  <c r="K130" i="29"/>
  <c r="J130" i="29"/>
  <c r="I130" i="29"/>
  <c r="H130" i="29"/>
  <c r="G130" i="29"/>
  <c r="U128" i="29"/>
  <c r="U127" i="29" s="1"/>
  <c r="U126" i="29" s="1"/>
  <c r="S128" i="29"/>
  <c r="S127" i="29" s="1"/>
  <c r="S126" i="29" s="1"/>
  <c r="P128" i="29"/>
  <c r="P127" i="29" s="1"/>
  <c r="P126" i="29" s="1"/>
  <c r="L128" i="29"/>
  <c r="T127" i="29"/>
  <c r="T126" i="29" s="1"/>
  <c r="R127" i="29"/>
  <c r="R126" i="29" s="1"/>
  <c r="Q127" i="29"/>
  <c r="Q126" i="29" s="1"/>
  <c r="O127" i="29"/>
  <c r="O126" i="29" s="1"/>
  <c r="N127" i="29"/>
  <c r="N126" i="29" s="1"/>
  <c r="M127" i="29"/>
  <c r="M126" i="29" s="1"/>
  <c r="K127" i="29"/>
  <c r="K126" i="29" s="1"/>
  <c r="J127" i="29"/>
  <c r="J126" i="29" s="1"/>
  <c r="I127" i="29"/>
  <c r="H127" i="29"/>
  <c r="H126" i="29" s="1"/>
  <c r="G127" i="29"/>
  <c r="G126" i="29" s="1"/>
  <c r="U125" i="29"/>
  <c r="U124" i="29" s="1"/>
  <c r="S125" i="29"/>
  <c r="S124" i="29" s="1"/>
  <c r="P125" i="29"/>
  <c r="P124" i="29" s="1"/>
  <c r="L125" i="29"/>
  <c r="T124" i="29"/>
  <c r="R124" i="29"/>
  <c r="Q124" i="29"/>
  <c r="O124" i="29"/>
  <c r="N124" i="29"/>
  <c r="M124" i="29"/>
  <c r="K124" i="29"/>
  <c r="J124" i="29"/>
  <c r="I124" i="29"/>
  <c r="H124" i="29"/>
  <c r="G124" i="29"/>
  <c r="U123" i="29"/>
  <c r="U122" i="29" s="1"/>
  <c r="P123" i="29"/>
  <c r="P122" i="29" s="1"/>
  <c r="L123" i="29"/>
  <c r="T122" i="29"/>
  <c r="S122" i="29"/>
  <c r="R122" i="29"/>
  <c r="Q122" i="29"/>
  <c r="O122" i="29"/>
  <c r="N122" i="29"/>
  <c r="M122" i="29"/>
  <c r="K122" i="29"/>
  <c r="J122" i="29"/>
  <c r="I122" i="29"/>
  <c r="H122" i="29"/>
  <c r="G122" i="29"/>
  <c r="U120" i="29"/>
  <c r="U119" i="29" s="1"/>
  <c r="U118" i="29" s="1"/>
  <c r="S120" i="29"/>
  <c r="S119" i="29" s="1"/>
  <c r="S118" i="29" s="1"/>
  <c r="P120" i="29"/>
  <c r="P119" i="29" s="1"/>
  <c r="P118" i="29" s="1"/>
  <c r="L120" i="29"/>
  <c r="T119" i="29"/>
  <c r="T118" i="29" s="1"/>
  <c r="R119" i="29"/>
  <c r="R118" i="29" s="1"/>
  <c r="Q119" i="29"/>
  <c r="Q118" i="29" s="1"/>
  <c r="O119" i="29"/>
  <c r="O118" i="29" s="1"/>
  <c r="N119" i="29"/>
  <c r="N118" i="29" s="1"/>
  <c r="M119" i="29"/>
  <c r="M118" i="29" s="1"/>
  <c r="K119" i="29"/>
  <c r="K118" i="29" s="1"/>
  <c r="J119" i="29"/>
  <c r="J118" i="29" s="1"/>
  <c r="I119" i="29"/>
  <c r="H119" i="29"/>
  <c r="H118" i="29" s="1"/>
  <c r="G119" i="29"/>
  <c r="G118" i="29" s="1"/>
  <c r="U117" i="29"/>
  <c r="U116" i="29" s="1"/>
  <c r="U115" i="29" s="1"/>
  <c r="S117" i="29"/>
  <c r="S116" i="29" s="1"/>
  <c r="S115" i="29" s="1"/>
  <c r="P117" i="29"/>
  <c r="P116" i="29" s="1"/>
  <c r="P115" i="29" s="1"/>
  <c r="L117" i="29"/>
  <c r="T116" i="29"/>
  <c r="T115" i="29" s="1"/>
  <c r="R116" i="29"/>
  <c r="R115" i="29" s="1"/>
  <c r="Q116" i="29"/>
  <c r="Q115" i="29" s="1"/>
  <c r="O116" i="29"/>
  <c r="O115" i="29" s="1"/>
  <c r="N116" i="29"/>
  <c r="N115" i="29" s="1"/>
  <c r="M116" i="29"/>
  <c r="M115" i="29" s="1"/>
  <c r="K116" i="29"/>
  <c r="K115" i="29" s="1"/>
  <c r="J116" i="29"/>
  <c r="J115" i="29" s="1"/>
  <c r="I116" i="29"/>
  <c r="H116" i="29"/>
  <c r="H115" i="29" s="1"/>
  <c r="G116" i="29"/>
  <c r="G115" i="29" s="1"/>
  <c r="U114" i="29"/>
  <c r="U113" i="29" s="1"/>
  <c r="U112" i="29" s="1"/>
  <c r="S114" i="29"/>
  <c r="S113" i="29" s="1"/>
  <c r="S112" i="29" s="1"/>
  <c r="P114" i="29"/>
  <c r="P113" i="29" s="1"/>
  <c r="P112" i="29" s="1"/>
  <c r="L114" i="29"/>
  <c r="T113" i="29"/>
  <c r="T112" i="29" s="1"/>
  <c r="R113" i="29"/>
  <c r="R112" i="29" s="1"/>
  <c r="Q113" i="29"/>
  <c r="Q112" i="29" s="1"/>
  <c r="O113" i="29"/>
  <c r="O112" i="29" s="1"/>
  <c r="N113" i="29"/>
  <c r="N112" i="29" s="1"/>
  <c r="M113" i="29"/>
  <c r="M112" i="29" s="1"/>
  <c r="K113" i="29"/>
  <c r="K112" i="29" s="1"/>
  <c r="J113" i="29"/>
  <c r="J112" i="29" s="1"/>
  <c r="I113" i="29"/>
  <c r="H113" i="29"/>
  <c r="H112" i="29" s="1"/>
  <c r="G113" i="29"/>
  <c r="G112" i="29" s="1"/>
  <c r="U109" i="29"/>
  <c r="U108" i="29" s="1"/>
  <c r="S109" i="29"/>
  <c r="S108" i="29" s="1"/>
  <c r="P109" i="29"/>
  <c r="P108" i="29" s="1"/>
  <c r="L109" i="29"/>
  <c r="T108" i="29"/>
  <c r="R108" i="29"/>
  <c r="Q108" i="29"/>
  <c r="O108" i="29"/>
  <c r="N108" i="29"/>
  <c r="M108" i="29"/>
  <c r="K108" i="29"/>
  <c r="J108" i="29"/>
  <c r="I108" i="29"/>
  <c r="H108" i="29"/>
  <c r="H105" i="29" s="1"/>
  <c r="G108" i="29"/>
  <c r="G105" i="29" s="1"/>
  <c r="U107" i="29"/>
  <c r="U106" i="29" s="1"/>
  <c r="S107" i="29"/>
  <c r="S106" i="29" s="1"/>
  <c r="P107" i="29"/>
  <c r="P106" i="29" s="1"/>
  <c r="L107" i="29"/>
  <c r="T106" i="29"/>
  <c r="R106" i="29"/>
  <c r="Q106" i="29"/>
  <c r="O106" i="29"/>
  <c r="N106" i="29"/>
  <c r="M106" i="29"/>
  <c r="K106" i="29"/>
  <c r="J106" i="29"/>
  <c r="I106" i="29"/>
  <c r="L106" i="29" s="1"/>
  <c r="U104" i="29"/>
  <c r="U103" i="29" s="1"/>
  <c r="S104" i="29"/>
  <c r="S103" i="29" s="1"/>
  <c r="P104" i="29"/>
  <c r="P103" i="29" s="1"/>
  <c r="L104" i="29"/>
  <c r="T103" i="29"/>
  <c r="R103" i="29"/>
  <c r="Q103" i="29"/>
  <c r="O103" i="29"/>
  <c r="N103" i="29"/>
  <c r="M103" i="29"/>
  <c r="K103" i="29"/>
  <c r="J103" i="29"/>
  <c r="I103" i="29"/>
  <c r="H103" i="29"/>
  <c r="G103" i="29"/>
  <c r="U102" i="29"/>
  <c r="U101" i="29" s="1"/>
  <c r="S102" i="29"/>
  <c r="S101" i="29" s="1"/>
  <c r="P102" i="29"/>
  <c r="P101" i="29" s="1"/>
  <c r="L102" i="29"/>
  <c r="T101" i="29"/>
  <c r="R101" i="29"/>
  <c r="Q101" i="29"/>
  <c r="O101" i="29"/>
  <c r="N101" i="29"/>
  <c r="M101" i="29"/>
  <c r="K101" i="29"/>
  <c r="J101" i="29"/>
  <c r="I101" i="29"/>
  <c r="H101" i="29"/>
  <c r="G101" i="29"/>
  <c r="U100" i="29"/>
  <c r="U99" i="29" s="1"/>
  <c r="S100" i="29"/>
  <c r="S99" i="29" s="1"/>
  <c r="P100" i="29"/>
  <c r="P99" i="29" s="1"/>
  <c r="L100" i="29"/>
  <c r="T99" i="29"/>
  <c r="R99" i="29"/>
  <c r="Q99" i="29"/>
  <c r="O99" i="29"/>
  <c r="N99" i="29"/>
  <c r="M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T96" i="29"/>
  <c r="R96" i="29"/>
  <c r="Q96" i="29"/>
  <c r="O96" i="29"/>
  <c r="N96" i="29"/>
  <c r="M96" i="29"/>
  <c r="K96" i="29"/>
  <c r="J96" i="29"/>
  <c r="I96" i="29"/>
  <c r="H96" i="29"/>
  <c r="G96" i="29"/>
  <c r="U94" i="29"/>
  <c r="U93" i="29" s="1"/>
  <c r="S94" i="29"/>
  <c r="S93" i="29" s="1"/>
  <c r="P94" i="29"/>
  <c r="P93" i="29" s="1"/>
  <c r="L94" i="29"/>
  <c r="T93" i="29"/>
  <c r="R93" i="29"/>
  <c r="Q93" i="29"/>
  <c r="O93" i="29"/>
  <c r="N93" i="29"/>
  <c r="M93" i="29"/>
  <c r="K93" i="29"/>
  <c r="J93" i="29"/>
  <c r="I93" i="29"/>
  <c r="H93" i="29"/>
  <c r="G93" i="29"/>
  <c r="U92" i="29"/>
  <c r="U91" i="29" s="1"/>
  <c r="S92" i="29"/>
  <c r="S91" i="29" s="1"/>
  <c r="P92" i="29"/>
  <c r="P91" i="29" s="1"/>
  <c r="L92" i="29"/>
  <c r="T91" i="29"/>
  <c r="R91" i="29"/>
  <c r="Q91" i="29"/>
  <c r="O91" i="29"/>
  <c r="N91" i="29"/>
  <c r="M91" i="29"/>
  <c r="K91" i="29"/>
  <c r="J91" i="29"/>
  <c r="I91" i="29"/>
  <c r="H91" i="29"/>
  <c r="G91" i="29"/>
  <c r="U89" i="29"/>
  <c r="U88" i="29" s="1"/>
  <c r="S89" i="29"/>
  <c r="S88" i="29" s="1"/>
  <c r="P89" i="29"/>
  <c r="P88" i="29" s="1"/>
  <c r="L89" i="29"/>
  <c r="T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T81" i="29"/>
  <c r="R81" i="29"/>
  <c r="Q81" i="29"/>
  <c r="O81" i="29"/>
  <c r="N81" i="29"/>
  <c r="M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T76" i="29"/>
  <c r="R76" i="29"/>
  <c r="Q76" i="29"/>
  <c r="O76" i="29"/>
  <c r="N76" i="29"/>
  <c r="M76" i="29"/>
  <c r="K76" i="29"/>
  <c r="J76" i="29"/>
  <c r="I76" i="29"/>
  <c r="H76" i="29"/>
  <c r="G76" i="29"/>
  <c r="U75" i="29"/>
  <c r="U74" i="29" s="1"/>
  <c r="S75" i="29"/>
  <c r="S74" i="29" s="1"/>
  <c r="P75" i="29"/>
  <c r="P74" i="29" s="1"/>
  <c r="L75" i="29"/>
  <c r="T74" i="29"/>
  <c r="R74" i="29"/>
  <c r="Q74" i="29"/>
  <c r="O74" i="29"/>
  <c r="N74" i="29"/>
  <c r="M74" i="29"/>
  <c r="K74" i="29"/>
  <c r="J74" i="29"/>
  <c r="I74" i="29"/>
  <c r="H74" i="29"/>
  <c r="G74" i="29"/>
  <c r="U72" i="29"/>
  <c r="U71" i="29" s="1"/>
  <c r="S72" i="29"/>
  <c r="S71" i="29" s="1"/>
  <c r="P72" i="29"/>
  <c r="P71" i="29" s="1"/>
  <c r="L72" i="29"/>
  <c r="T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T67" i="29"/>
  <c r="R67" i="29"/>
  <c r="Q67" i="29"/>
  <c r="O67" i="29"/>
  <c r="N67" i="29"/>
  <c r="M67" i="29"/>
  <c r="K67" i="29"/>
  <c r="J67" i="29"/>
  <c r="I67" i="29"/>
  <c r="H67" i="29"/>
  <c r="G67" i="29"/>
  <c r="U66" i="29"/>
  <c r="U65" i="29" s="1"/>
  <c r="S66" i="29"/>
  <c r="S65" i="29" s="1"/>
  <c r="P66" i="29"/>
  <c r="P65" i="29" s="1"/>
  <c r="L66" i="29"/>
  <c r="T65" i="29"/>
  <c r="R65" i="29"/>
  <c r="Q65" i="29"/>
  <c r="O65" i="29"/>
  <c r="N65" i="29"/>
  <c r="M65" i="29"/>
  <c r="K65" i="29"/>
  <c r="J65" i="29"/>
  <c r="I65" i="29"/>
  <c r="H65" i="29"/>
  <c r="G65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U55" i="29" s="1"/>
  <c r="S56" i="29"/>
  <c r="S55" i="29" s="1"/>
  <c r="P56" i="29"/>
  <c r="P55" i="29" s="1"/>
  <c r="L56" i="29"/>
  <c r="T55" i="29"/>
  <c r="R55" i="29"/>
  <c r="Q55" i="29"/>
  <c r="O55" i="29"/>
  <c r="N55" i="29"/>
  <c r="M55" i="29"/>
  <c r="K55" i="29"/>
  <c r="J55" i="29"/>
  <c r="I55" i="29"/>
  <c r="H55" i="29"/>
  <c r="G55" i="29"/>
  <c r="U54" i="29"/>
  <c r="U53" i="29" s="1"/>
  <c r="S54" i="29"/>
  <c r="S53" i="29" s="1"/>
  <c r="P54" i="29"/>
  <c r="P53" i="29" s="1"/>
  <c r="L54" i="29"/>
  <c r="T53" i="29"/>
  <c r="R53" i="29"/>
  <c r="Q53" i="29"/>
  <c r="O53" i="29"/>
  <c r="N53" i="29"/>
  <c r="M53" i="29"/>
  <c r="K53" i="29"/>
  <c r="J53" i="29"/>
  <c r="I53" i="29"/>
  <c r="H53" i="29"/>
  <c r="G53" i="29"/>
  <c r="U52" i="29"/>
  <c r="U51" i="29" s="1"/>
  <c r="S52" i="29"/>
  <c r="S51" i="29" s="1"/>
  <c r="P52" i="29"/>
  <c r="P51" i="29" s="1"/>
  <c r="L52" i="29"/>
  <c r="T51" i="29"/>
  <c r="R51" i="29"/>
  <c r="Q51" i="29"/>
  <c r="O51" i="29"/>
  <c r="N51" i="29"/>
  <c r="M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T47" i="29"/>
  <c r="R47" i="29"/>
  <c r="Q47" i="29"/>
  <c r="O47" i="29"/>
  <c r="N47" i="29"/>
  <c r="M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T40" i="29"/>
  <c r="R40" i="29"/>
  <c r="Q40" i="29"/>
  <c r="O40" i="29"/>
  <c r="N40" i="29"/>
  <c r="M40" i="29"/>
  <c r="K40" i="29"/>
  <c r="J40" i="29"/>
  <c r="I40" i="29"/>
  <c r="H40" i="29"/>
  <c r="G40" i="29"/>
  <c r="U39" i="29"/>
  <c r="U38" i="29" s="1"/>
  <c r="S39" i="29"/>
  <c r="S38" i="29" s="1"/>
  <c r="P39" i="29"/>
  <c r="P38" i="29" s="1"/>
  <c r="L39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T28" i="29"/>
  <c r="R28" i="29"/>
  <c r="Q28" i="29"/>
  <c r="O28" i="29"/>
  <c r="N28" i="29"/>
  <c r="M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T16" i="29"/>
  <c r="R16" i="29"/>
  <c r="Q16" i="29"/>
  <c r="O16" i="29"/>
  <c r="N16" i="29"/>
  <c r="M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T12" i="29"/>
  <c r="R12" i="29"/>
  <c r="Q12" i="29"/>
  <c r="O12" i="29"/>
  <c r="N12" i="29"/>
  <c r="M12" i="29"/>
  <c r="K12" i="29"/>
  <c r="J12" i="29"/>
  <c r="I12" i="29"/>
  <c r="H12" i="29"/>
  <c r="G12" i="29"/>
  <c r="U11" i="29"/>
  <c r="U10" i="29" s="1"/>
  <c r="S11" i="29"/>
  <c r="S10" i="29" s="1"/>
  <c r="P11" i="29"/>
  <c r="P10" i="29" s="1"/>
  <c r="L11" i="29"/>
  <c r="T10" i="29"/>
  <c r="R10" i="29"/>
  <c r="Q10" i="29"/>
  <c r="O10" i="29"/>
  <c r="N10" i="29"/>
  <c r="M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T6" i="29"/>
  <c r="R6" i="29"/>
  <c r="Q6" i="29"/>
  <c r="O6" i="29"/>
  <c r="N6" i="29"/>
  <c r="M6" i="29"/>
  <c r="K6" i="29"/>
  <c r="J6" i="29"/>
  <c r="I6" i="29"/>
  <c r="H6" i="29"/>
  <c r="G6" i="29"/>
  <c r="W10" i="29"/>
  <c r="W11" i="29" s="1"/>
  <c r="X10" i="29"/>
  <c r="X11" i="29" s="1"/>
  <c r="V10" i="29"/>
  <c r="V11" i="29" s="1"/>
  <c r="S271" i="29" l="1"/>
  <c r="P291" i="29"/>
  <c r="P387" i="29"/>
  <c r="S458" i="29"/>
  <c r="U953" i="29"/>
  <c r="S965" i="29"/>
  <c r="S1177" i="29"/>
  <c r="U1187" i="29"/>
  <c r="S1214" i="29"/>
  <c r="P1233" i="29"/>
  <c r="U393" i="29"/>
  <c r="Q779" i="29"/>
  <c r="Q868" i="29"/>
  <c r="P950" i="29"/>
  <c r="U977" i="29"/>
  <c r="S1110" i="29"/>
  <c r="P1118" i="29"/>
  <c r="U1147" i="29"/>
  <c r="P888" i="29"/>
  <c r="S950" i="29"/>
  <c r="P953" i="29"/>
  <c r="U1110" i="29"/>
  <c r="S1118" i="29"/>
  <c r="S263" i="29"/>
  <c r="S888" i="29"/>
  <c r="P901" i="29"/>
  <c r="P911" i="29"/>
  <c r="S1218" i="29"/>
  <c r="S1245" i="29"/>
  <c r="P447" i="29"/>
  <c r="U558" i="29"/>
  <c r="U891" i="29"/>
  <c r="P1002" i="29"/>
  <c r="P1018" i="29"/>
  <c r="P434" i="29"/>
  <c r="P433" i="29" s="1"/>
  <c r="P944" i="29"/>
  <c r="U1214" i="29"/>
  <c r="U1284" i="29"/>
  <c r="S944" i="29"/>
  <c r="S977" i="29"/>
  <c r="U1088" i="29"/>
  <c r="S1147" i="29"/>
  <c r="U1233" i="29"/>
  <c r="P1037" i="29"/>
  <c r="P1218" i="29"/>
  <c r="S1238" i="29"/>
  <c r="P161" i="29"/>
  <c r="P160" i="29" s="1"/>
  <c r="P324" i="29"/>
  <c r="P401" i="29"/>
  <c r="U950" i="29"/>
  <c r="S953" i="29"/>
  <c r="S1037" i="29"/>
  <c r="S1034" i="29" s="1"/>
  <c r="S1075" i="29"/>
  <c r="U1130" i="29"/>
  <c r="P1245" i="29"/>
  <c r="U918" i="29"/>
  <c r="S1187" i="29"/>
  <c r="S1186" i="29" s="1"/>
  <c r="P178" i="29"/>
  <c r="P175" i="29" s="1"/>
  <c r="P1110" i="29"/>
  <c r="U461" i="29"/>
  <c r="U455" i="29" s="1"/>
  <c r="P426" i="29"/>
  <c r="S279" i="29"/>
  <c r="P271" i="29"/>
  <c r="P266" i="29" s="1"/>
  <c r="S510" i="29"/>
  <c r="U510" i="29"/>
  <c r="U1080" i="29"/>
  <c r="S291" i="29"/>
  <c r="S290" i="29" s="1"/>
  <c r="P1187" i="29"/>
  <c r="P1186" i="29" s="1"/>
  <c r="S1124" i="29"/>
  <c r="U283" i="29"/>
  <c r="P1177" i="29"/>
  <c r="S1002" i="29"/>
  <c r="S1001" i="29" s="1"/>
  <c r="P279" i="29"/>
  <c r="U318" i="29"/>
  <c r="S426" i="29"/>
  <c r="U888" i="29"/>
  <c r="S372" i="29"/>
  <c r="U958" i="29"/>
  <c r="S983" i="29"/>
  <c r="P254" i="29"/>
  <c r="P251" i="29" s="1"/>
  <c r="P376" i="29"/>
  <c r="U1118" i="29"/>
  <c r="P1214" i="29"/>
  <c r="U447" i="29"/>
  <c r="U446" i="29" s="1"/>
  <c r="P404" i="29"/>
  <c r="S434" i="29"/>
  <c r="S433" i="29" s="1"/>
  <c r="U291" i="29"/>
  <c r="U290" i="29" s="1"/>
  <c r="U1151" i="29"/>
  <c r="U324" i="29"/>
  <c r="U421" i="29"/>
  <c r="P172" i="29"/>
  <c r="P171" i="29" s="1"/>
  <c r="P1015" i="29"/>
  <c r="U258" i="29"/>
  <c r="U1218" i="29"/>
  <c r="S1018" i="29"/>
  <c r="U387" i="29"/>
  <c r="S393" i="29"/>
  <c r="U21" i="29"/>
  <c r="U1083" i="29"/>
  <c r="U1104" i="29"/>
  <c r="U1255" i="29"/>
  <c r="U1254" i="29" s="1"/>
  <c r="P1092" i="29"/>
  <c r="S283" i="29"/>
  <c r="S401" i="29"/>
  <c r="P461" i="29"/>
  <c r="P455" i="29" s="1"/>
  <c r="U12" i="29"/>
  <c r="S324" i="29"/>
  <c r="S461" i="29"/>
  <c r="S515" i="29"/>
  <c r="P1157" i="29"/>
  <c r="U1124" i="29"/>
  <c r="S404" i="29"/>
  <c r="P1238" i="29"/>
  <c r="P1124" i="29"/>
  <c r="P977" i="29"/>
  <c r="Q558" i="29"/>
  <c r="G558" i="29"/>
  <c r="S237" i="29"/>
  <c r="S236" i="29" s="1"/>
  <c r="U1075" i="29"/>
  <c r="U181" i="29"/>
  <c r="H558" i="29"/>
  <c r="R558" i="29"/>
  <c r="I558" i="29"/>
  <c r="T181" i="29"/>
  <c r="O558" i="29"/>
  <c r="S81" i="29"/>
  <c r="P891" i="29"/>
  <c r="S918" i="29"/>
  <c r="P283" i="29"/>
  <c r="U47" i="29"/>
  <c r="P181" i="29"/>
  <c r="S181" i="29"/>
  <c r="U896" i="29"/>
  <c r="U16" i="29"/>
  <c r="S161" i="29"/>
  <c r="S160" i="29" s="1"/>
  <c r="U376" i="29"/>
  <c r="S387" i="29"/>
  <c r="P515" i="29"/>
  <c r="U263" i="29"/>
  <c r="U178" i="29"/>
  <c r="U175" i="29" s="1"/>
  <c r="U1018" i="29"/>
  <c r="S299" i="29"/>
  <c r="U411" i="29"/>
  <c r="P510" i="29"/>
  <c r="S891" i="29"/>
  <c r="S929" i="29"/>
  <c r="S928" i="29" s="1"/>
  <c r="U944" i="29"/>
  <c r="U1037" i="29"/>
  <c r="U1034" i="29" s="1"/>
  <c r="P1166" i="29"/>
  <c r="S1255" i="29"/>
  <c r="S1254" i="29" s="1"/>
  <c r="S178" i="29"/>
  <c r="S175" i="29" s="1"/>
  <c r="S258" i="29"/>
  <c r="S1166" i="29"/>
  <c r="S172" i="29"/>
  <c r="S171" i="29" s="1"/>
  <c r="S1104" i="29"/>
  <c r="U1238" i="29"/>
  <c r="S411" i="29"/>
  <c r="S304" i="29"/>
  <c r="U1157" i="29"/>
  <c r="U1177" i="29"/>
  <c r="S421" i="29"/>
  <c r="U426" i="29"/>
  <c r="P372" i="29"/>
  <c r="P1151" i="29"/>
  <c r="P958" i="29"/>
  <c r="U515" i="29"/>
  <c r="U1015" i="29"/>
  <c r="U81" i="29"/>
  <c r="P290" i="29"/>
  <c r="U237" i="29"/>
  <c r="U236" i="29" s="1"/>
  <c r="U404" i="29"/>
  <c r="P84" i="29"/>
  <c r="H1129" i="29"/>
  <c r="S1211" i="29"/>
  <c r="P1224" i="29"/>
  <c r="U929" i="29"/>
  <c r="U928" i="29" s="1"/>
  <c r="S1130" i="29"/>
  <c r="S1129" i="29" s="1"/>
  <c r="P1130" i="29"/>
  <c r="P1129" i="29" s="1"/>
  <c r="S1083" i="29"/>
  <c r="S991" i="29"/>
  <c r="P1147" i="29"/>
  <c r="S254" i="29"/>
  <c r="J774" i="29"/>
  <c r="O774" i="29"/>
  <c r="H774" i="29"/>
  <c r="O1129" i="29"/>
  <c r="U1245" i="29"/>
  <c r="N1129" i="29"/>
  <c r="T1129" i="29"/>
  <c r="G1129" i="29"/>
  <c r="Q1129" i="29"/>
  <c r="S1233" i="29"/>
  <c r="S84" i="29"/>
  <c r="P896" i="29"/>
  <c r="U1279" i="29"/>
  <c r="U1274" i="29" s="1"/>
  <c r="U1273" i="29" s="1"/>
  <c r="U84" i="29"/>
  <c r="J312" i="29"/>
  <c r="O312" i="29"/>
  <c r="M312" i="29"/>
  <c r="P1211" i="29"/>
  <c r="T312" i="29"/>
  <c r="H312" i="29"/>
  <c r="U983" i="29"/>
  <c r="P81" i="29"/>
  <c r="G499" i="29"/>
  <c r="K499" i="29"/>
  <c r="S1092" i="29"/>
  <c r="S318" i="29"/>
  <c r="U901" i="29"/>
  <c r="J928" i="29"/>
  <c r="O928" i="29"/>
  <c r="G928" i="29"/>
  <c r="U299" i="29"/>
  <c r="H928" i="29"/>
  <c r="M928" i="29"/>
  <c r="H499" i="29"/>
  <c r="J189" i="29"/>
  <c r="O189" i="29"/>
  <c r="N499" i="29"/>
  <c r="M499" i="29"/>
  <c r="J499" i="29"/>
  <c r="O499" i="29"/>
  <c r="G189" i="29"/>
  <c r="M189" i="29"/>
  <c r="K189" i="29"/>
  <c r="N189" i="29"/>
  <c r="P1284" i="29"/>
  <c r="J137" i="29"/>
  <c r="O137" i="29"/>
  <c r="U304" i="29"/>
  <c r="U372" i="29"/>
  <c r="S1015" i="29"/>
  <c r="S21" i="29"/>
  <c r="M137" i="29"/>
  <c r="K137" i="29"/>
  <c r="Q137" i="29"/>
  <c r="N137" i="29"/>
  <c r="U991" i="29"/>
  <c r="P411" i="29"/>
  <c r="P421" i="29"/>
  <c r="S12" i="29"/>
  <c r="S901" i="29"/>
  <c r="U1224" i="29"/>
  <c r="P1083" i="29"/>
  <c r="Q523" i="29"/>
  <c r="U279" i="29"/>
  <c r="P12" i="29"/>
  <c r="P40" i="29"/>
  <c r="S1157" i="29"/>
  <c r="P1075" i="29"/>
  <c r="L1184" i="29"/>
  <c r="U57" i="29"/>
  <c r="R1129" i="29"/>
  <c r="U254" i="29"/>
  <c r="G137" i="29"/>
  <c r="S28" i="29"/>
  <c r="U96" i="29"/>
  <c r="U95" i="29" s="1"/>
  <c r="P929" i="29"/>
  <c r="P928" i="29" s="1"/>
  <c r="P983" i="29"/>
  <c r="H90" i="29"/>
  <c r="M1129" i="29"/>
  <c r="P1088" i="29"/>
  <c r="T90" i="29"/>
  <c r="H744" i="29"/>
  <c r="K90" i="29"/>
  <c r="Q90" i="29"/>
  <c r="L983" i="29"/>
  <c r="L1005" i="29"/>
  <c r="L1011" i="29"/>
  <c r="L1198" i="29"/>
  <c r="L1275" i="29"/>
  <c r="L1284" i="29"/>
  <c r="U434" i="29"/>
  <c r="U433" i="29" s="1"/>
  <c r="S40" i="29"/>
  <c r="N90" i="29"/>
  <c r="M1186" i="29"/>
  <c r="O1254" i="29"/>
  <c r="P774" i="29"/>
  <c r="N604" i="29"/>
  <c r="I488" i="29"/>
  <c r="U488" i="29"/>
  <c r="M1261" i="29"/>
  <c r="L1277" i="29"/>
  <c r="L1287" i="29"/>
  <c r="P1104" i="29"/>
  <c r="S896" i="29"/>
  <c r="P28" i="29"/>
  <c r="P129" i="29"/>
  <c r="L404" i="29"/>
  <c r="L407" i="29"/>
  <c r="L416" i="29"/>
  <c r="L434" i="29"/>
  <c r="L461" i="29"/>
  <c r="P21" i="29"/>
  <c r="N105" i="29"/>
  <c r="I290" i="29"/>
  <c r="U523" i="29"/>
  <c r="J105" i="29"/>
  <c r="O105" i="29"/>
  <c r="U67" i="29"/>
  <c r="U64" i="29" s="1"/>
  <c r="S240" i="29"/>
  <c r="M105" i="29"/>
  <c r="S376" i="29"/>
  <c r="S958" i="29"/>
  <c r="I859" i="29"/>
  <c r="L859" i="29" s="1"/>
  <c r="I1069" i="29"/>
  <c r="L1069" i="29" s="1"/>
  <c r="S1284" i="29"/>
  <c r="I240" i="29"/>
  <c r="U1166" i="29"/>
  <c r="I545" i="29"/>
  <c r="L545" i="29" s="1"/>
  <c r="L207" i="29"/>
  <c r="N240" i="29"/>
  <c r="P935" i="29"/>
  <c r="P230" i="29"/>
  <c r="Q760" i="29"/>
  <c r="N779" i="29"/>
  <c r="M175" i="29"/>
  <c r="R175" i="29"/>
  <c r="I202" i="29"/>
  <c r="O240" i="29"/>
  <c r="N175" i="29"/>
  <c r="T175" i="29"/>
  <c r="K240" i="29"/>
  <c r="Q240" i="29"/>
  <c r="I480" i="29"/>
  <c r="L524" i="29"/>
  <c r="L526" i="29"/>
  <c r="U576" i="29"/>
  <c r="U573" i="29" s="1"/>
  <c r="N583" i="29"/>
  <c r="P717" i="29"/>
  <c r="L727" i="29"/>
  <c r="P753" i="29"/>
  <c r="R774" i="29"/>
  <c r="L790" i="29"/>
  <c r="L792" i="29"/>
  <c r="L810" i="29"/>
  <c r="K809" i="29"/>
  <c r="S816" i="29"/>
  <c r="L819" i="29"/>
  <c r="L821" i="29"/>
  <c r="U823" i="29"/>
  <c r="G840" i="29"/>
  <c r="H175" i="29"/>
  <c r="J240" i="29"/>
  <c r="S16" i="29"/>
  <c r="U28" i="29"/>
  <c r="S67" i="29"/>
  <c r="S64" i="29" s="1"/>
  <c r="L84" i="29"/>
  <c r="L99" i="29"/>
  <c r="I779" i="29"/>
  <c r="L779" i="29" s="1"/>
  <c r="L234" i="29"/>
  <c r="J175" i="29"/>
  <c r="O175" i="29"/>
  <c r="H240" i="29"/>
  <c r="M240" i="29"/>
  <c r="R240" i="29"/>
  <c r="K290" i="29"/>
  <c r="Q290" i="29"/>
  <c r="L494" i="29"/>
  <c r="N518" i="29"/>
  <c r="H528" i="29"/>
  <c r="P671" i="29"/>
  <c r="R696" i="29"/>
  <c r="L720" i="29"/>
  <c r="L738" i="29"/>
  <c r="O744" i="29"/>
  <c r="L761" i="29"/>
  <c r="L785" i="29"/>
  <c r="L788" i="29"/>
  <c r="L817" i="29"/>
  <c r="J816" i="29"/>
  <c r="S1088" i="29"/>
  <c r="U1092" i="29"/>
  <c r="O1193" i="29"/>
  <c r="L12" i="29"/>
  <c r="L16" i="29"/>
  <c r="N290" i="29"/>
  <c r="J363" i="29"/>
  <c r="L387" i="29"/>
  <c r="L401" i="29"/>
  <c r="L429" i="29"/>
  <c r="L431" i="29"/>
  <c r="L442" i="29"/>
  <c r="L506" i="29"/>
  <c r="L510" i="29"/>
  <c r="N622" i="29"/>
  <c r="N703" i="29"/>
  <c r="L869" i="29"/>
  <c r="U868" i="29"/>
  <c r="L909" i="29"/>
  <c r="L911" i="29"/>
  <c r="T935" i="29"/>
  <c r="L953" i="29"/>
  <c r="L1177" i="29"/>
  <c r="U6" i="29"/>
  <c r="I1066" i="29"/>
  <c r="L1066" i="29" s="1"/>
  <c r="H290" i="29"/>
  <c r="R455" i="29"/>
  <c r="K551" i="29"/>
  <c r="H733" i="29"/>
  <c r="L51" i="29"/>
  <c r="P57" i="29"/>
  <c r="L67" i="29"/>
  <c r="S76" i="29"/>
  <c r="I802" i="29"/>
  <c r="L124" i="29"/>
  <c r="L164" i="29"/>
  <c r="L166" i="29"/>
  <c r="L182" i="29"/>
  <c r="L352" i="29"/>
  <c r="L357" i="29"/>
  <c r="L363" i="29"/>
  <c r="L372" i="29"/>
  <c r="L376" i="29"/>
  <c r="N640" i="29"/>
  <c r="L877" i="29"/>
  <c r="L896" i="29"/>
  <c r="L901" i="29"/>
  <c r="L948" i="29"/>
  <c r="L556" i="29"/>
  <c r="I551" i="29"/>
  <c r="T662" i="29"/>
  <c r="P687" i="29"/>
  <c r="S696" i="29"/>
  <c r="I1193" i="29"/>
  <c r="I1274" i="29"/>
  <c r="I1273" i="29" s="1"/>
  <c r="R296" i="29"/>
  <c r="I1139" i="29"/>
  <c r="O965" i="29"/>
  <c r="O943" i="29" s="1"/>
  <c r="P970" i="29"/>
  <c r="P965" i="29" s="1"/>
  <c r="I245" i="29"/>
  <c r="L245" i="29" s="1"/>
  <c r="T455" i="29"/>
  <c r="T290" i="29"/>
  <c r="L564" i="29"/>
  <c r="I563" i="29"/>
  <c r="L563" i="29" s="1"/>
  <c r="P1062" i="29"/>
  <c r="P1061" i="29"/>
  <c r="N717" i="29"/>
  <c r="J753" i="29"/>
  <c r="G767" i="29"/>
  <c r="P767" i="29"/>
  <c r="P779" i="29"/>
  <c r="G1254" i="29"/>
  <c r="K1254" i="29"/>
  <c r="Q1254" i="29"/>
  <c r="O1261" i="29"/>
  <c r="I876" i="29"/>
  <c r="L876" i="29" s="1"/>
  <c r="L10" i="29"/>
  <c r="L197" i="29"/>
  <c r="J202" i="29"/>
  <c r="O202" i="29"/>
  <c r="N210" i="29"/>
  <c r="T210" i="29"/>
  <c r="H251" i="29"/>
  <c r="M251" i="29"/>
  <c r="R251" i="29"/>
  <c r="L258" i="29"/>
  <c r="H276" i="29"/>
  <c r="M276" i="29"/>
  <c r="R276" i="29"/>
  <c r="L279" i="29"/>
  <c r="L283" i="29"/>
  <c r="L307" i="29"/>
  <c r="H317" i="29"/>
  <c r="M317" i="29"/>
  <c r="L322" i="29"/>
  <c r="H332" i="29"/>
  <c r="M332" i="29"/>
  <c r="L337" i="29"/>
  <c r="L340" i="29"/>
  <c r="L343" i="29"/>
  <c r="L483" i="29"/>
  <c r="L554" i="29"/>
  <c r="I573" i="29"/>
  <c r="L584" i="29"/>
  <c r="L586" i="29"/>
  <c r="K604" i="29"/>
  <c r="L618" i="29"/>
  <c r="L623" i="29"/>
  <c r="Q631" i="29"/>
  <c r="L636" i="29"/>
  <c r="I640" i="29"/>
  <c r="T640" i="29"/>
  <c r="R640" i="29"/>
  <c r="G662" i="29"/>
  <c r="L690" i="29"/>
  <c r="L692" i="29"/>
  <c r="Q710" i="29"/>
  <c r="L1023" i="29"/>
  <c r="L1032" i="29"/>
  <c r="T1034" i="29"/>
  <c r="L1037" i="29"/>
  <c r="L1043" i="29"/>
  <c r="O1074" i="29"/>
  <c r="L1088" i="29"/>
  <c r="L1092" i="29"/>
  <c r="L1122" i="29"/>
  <c r="L1142" i="29"/>
  <c r="L1151" i="29"/>
  <c r="L1157" i="29"/>
  <c r="H1254" i="29"/>
  <c r="N760" i="29"/>
  <c r="K767" i="29"/>
  <c r="Q767" i="29"/>
  <c r="P1056" i="29"/>
  <c r="L47" i="29"/>
  <c r="I828" i="29"/>
  <c r="L828" i="29" s="1"/>
  <c r="L172" i="29"/>
  <c r="H181" i="29"/>
  <c r="L184" i="29"/>
  <c r="L187" i="29"/>
  <c r="L252" i="29"/>
  <c r="L254" i="29"/>
  <c r="G251" i="29"/>
  <c r="K251" i="29"/>
  <c r="L277" i="29"/>
  <c r="T276" i="29"/>
  <c r="L304" i="29"/>
  <c r="L318" i="29"/>
  <c r="L333" i="29"/>
  <c r="Q455" i="29"/>
  <c r="L469" i="29"/>
  <c r="K488" i="29"/>
  <c r="U499" i="29"/>
  <c r="P523" i="29"/>
  <c r="L581" i="29"/>
  <c r="L609" i="29"/>
  <c r="L614" i="29"/>
  <c r="L616" i="29"/>
  <c r="U631" i="29"/>
  <c r="Q649" i="29"/>
  <c r="P662" i="29"/>
  <c r="L667" i="29"/>
  <c r="L672" i="29"/>
  <c r="U671" i="29"/>
  <c r="L683" i="29"/>
  <c r="L688" i="29"/>
  <c r="K696" i="29"/>
  <c r="L704" i="29"/>
  <c r="L854" i="29"/>
  <c r="L1008" i="29"/>
  <c r="L1018" i="29"/>
  <c r="L1021" i="29"/>
  <c r="L1029" i="29"/>
  <c r="L1083" i="29"/>
  <c r="L1115" i="29"/>
  <c r="L1118" i="29"/>
  <c r="L1140" i="29"/>
  <c r="R1139" i="29"/>
  <c r="I1186" i="29"/>
  <c r="N1186" i="29"/>
  <c r="L1194" i="29"/>
  <c r="Q1193" i="29"/>
  <c r="L1200" i="29"/>
  <c r="J1206" i="29"/>
  <c r="S1224" i="29"/>
  <c r="I251" i="29"/>
  <c r="L497" i="29"/>
  <c r="S1151" i="29"/>
  <c r="M1254" i="29"/>
  <c r="R1254" i="29"/>
  <c r="N1261" i="29"/>
  <c r="T1261" i="29"/>
  <c r="I569" i="29"/>
  <c r="L569" i="29" s="1"/>
  <c r="I1001" i="29"/>
  <c r="L122" i="29"/>
  <c r="L127" i="29"/>
  <c r="L132" i="29"/>
  <c r="L135" i="29"/>
  <c r="L138" i="29"/>
  <c r="L143" i="29"/>
  <c r="L148" i="29"/>
  <c r="L150" i="29"/>
  <c r="L178" i="29"/>
  <c r="T189" i="29"/>
  <c r="L192" i="29"/>
  <c r="H202" i="29"/>
  <c r="M202" i="29"/>
  <c r="R202" i="29"/>
  <c r="L205" i="29"/>
  <c r="L241" i="29"/>
  <c r="L243" i="29"/>
  <c r="J251" i="29"/>
  <c r="O251" i="29"/>
  <c r="L271" i="29"/>
  <c r="L274" i="29"/>
  <c r="J276" i="29"/>
  <c r="O276" i="29"/>
  <c r="L291" i="29"/>
  <c r="L294" i="29"/>
  <c r="L302" i="29"/>
  <c r="L313" i="29"/>
  <c r="J317" i="29"/>
  <c r="L330" i="29"/>
  <c r="J332" i="29"/>
  <c r="O332" i="29"/>
  <c r="L350" i="29"/>
  <c r="L398" i="29"/>
  <c r="L421" i="29"/>
  <c r="L426" i="29"/>
  <c r="L458" i="29"/>
  <c r="L464" i="29"/>
  <c r="L472" i="29"/>
  <c r="L475" i="29"/>
  <c r="L478" i="29"/>
  <c r="L481" i="29"/>
  <c r="L521" i="29"/>
  <c r="L552" i="29"/>
  <c r="G583" i="29"/>
  <c r="Q583" i="29"/>
  <c r="L590" i="29"/>
  <c r="L605" i="29"/>
  <c r="L656" i="29"/>
  <c r="L665" i="29"/>
  <c r="L711" i="29"/>
  <c r="R744" i="29"/>
  <c r="U767" i="29"/>
  <c r="U779" i="29"/>
  <c r="L796" i="29"/>
  <c r="L805" i="29"/>
  <c r="U835" i="29"/>
  <c r="L874" i="29"/>
  <c r="L891" i="29"/>
  <c r="L926" i="29"/>
  <c r="L929" i="29"/>
  <c r="L944" i="29"/>
  <c r="L965" i="29"/>
  <c r="L975" i="29"/>
  <c r="L977" i="29"/>
  <c r="L997" i="29"/>
  <c r="L1015" i="29"/>
  <c r="L1027" i="29"/>
  <c r="L1080" i="29"/>
  <c r="L1110" i="29"/>
  <c r="L1113" i="29"/>
  <c r="L1134" i="29"/>
  <c r="L1136" i="29"/>
  <c r="L1166" i="29"/>
  <c r="L1175" i="29"/>
  <c r="L1182" i="29"/>
  <c r="G1186" i="29"/>
  <c r="K1186" i="29"/>
  <c r="N1193" i="29"/>
  <c r="L1196" i="29"/>
  <c r="H1206" i="29"/>
  <c r="M1206" i="29"/>
  <c r="R1206" i="29"/>
  <c r="N1254" i="29"/>
  <c r="T1254" i="29"/>
  <c r="J1261" i="29"/>
  <c r="L1187" i="29"/>
  <c r="I935" i="29"/>
  <c r="L935" i="29" s="1"/>
  <c r="I703" i="29"/>
  <c r="I868" i="29"/>
  <c r="L491" i="29"/>
  <c r="I1206" i="29"/>
  <c r="L1206" i="29" s="1"/>
  <c r="I339" i="29"/>
  <c r="L339" i="29" s="1"/>
  <c r="I816" i="29"/>
  <c r="I583" i="29"/>
  <c r="L1289" i="29"/>
  <c r="L862" i="29"/>
  <c r="I1074" i="29"/>
  <c r="I1053" i="29"/>
  <c r="L1053" i="29" s="1"/>
  <c r="I566" i="29"/>
  <c r="L566" i="29" s="1"/>
  <c r="L309" i="29"/>
  <c r="L237" i="29"/>
  <c r="L6" i="29"/>
  <c r="L38" i="29"/>
  <c r="L40" i="29"/>
  <c r="U40" i="29"/>
  <c r="L57" i="29"/>
  <c r="L76" i="29"/>
  <c r="L93" i="29"/>
  <c r="I787" i="29"/>
  <c r="I784" i="29"/>
  <c r="L784" i="29" s="1"/>
  <c r="I523" i="29"/>
  <c r="I1007" i="29"/>
  <c r="L1007" i="29" s="1"/>
  <c r="I853" i="29"/>
  <c r="L853" i="29" s="1"/>
  <c r="I687" i="29"/>
  <c r="I317" i="29"/>
  <c r="L925" i="29"/>
  <c r="I493" i="29"/>
  <c r="L493" i="29" s="1"/>
  <c r="L21" i="29"/>
  <c r="L28" i="29"/>
  <c r="L53" i="29"/>
  <c r="L55" i="29"/>
  <c r="L71" i="29"/>
  <c r="L74" i="29"/>
  <c r="L88" i="29"/>
  <c r="L103" i="29"/>
  <c r="L116" i="29"/>
  <c r="T121" i="29"/>
  <c r="L152" i="29"/>
  <c r="U189" i="29"/>
  <c r="L203" i="29"/>
  <c r="L263" i="29"/>
  <c r="L286" i="29"/>
  <c r="L288" i="29"/>
  <c r="L299" i="29"/>
  <c r="L310" i="29"/>
  <c r="L324" i="29"/>
  <c r="L328" i="29"/>
  <c r="L345" i="29"/>
  <c r="L353" i="29"/>
  <c r="S367" i="29"/>
  <c r="L393" i="29"/>
  <c r="L396" i="29"/>
  <c r="L409" i="29"/>
  <c r="L411" i="29"/>
  <c r="L451" i="29"/>
  <c r="L453" i="29"/>
  <c r="T499" i="29"/>
  <c r="L502" i="29"/>
  <c r="L515" i="29"/>
  <c r="L531" i="29"/>
  <c r="L559" i="29"/>
  <c r="L561" i="29"/>
  <c r="L576" i="29"/>
  <c r="L588" i="29"/>
  <c r="L625" i="29"/>
  <c r="L643" i="29"/>
  <c r="L645" i="29"/>
  <c r="L650" i="29"/>
  <c r="L654" i="29"/>
  <c r="L663" i="29"/>
  <c r="L679" i="29"/>
  <c r="L722" i="29"/>
  <c r="L747" i="29"/>
  <c r="L749" i="29"/>
  <c r="L754" i="29"/>
  <c r="L794" i="29"/>
  <c r="L803" i="29"/>
  <c r="L824" i="29"/>
  <c r="L826" i="29"/>
  <c r="L863" i="29"/>
  <c r="L866" i="29"/>
  <c r="L871" i="29"/>
  <c r="L886" i="29"/>
  <c r="L888" i="29"/>
  <c r="L918" i="29"/>
  <c r="L921" i="29"/>
  <c r="L958" i="29"/>
  <c r="L991" i="29"/>
  <c r="L1025" i="29"/>
  <c r="L1041" i="29"/>
  <c r="L1078" i="29"/>
  <c r="L1102" i="29"/>
  <c r="L1104" i="29"/>
  <c r="L1124" i="29"/>
  <c r="L1127" i="29"/>
  <c r="L1144" i="29"/>
  <c r="L1147" i="29"/>
  <c r="L1170" i="29"/>
  <c r="L1173" i="29"/>
  <c r="L1191" i="29"/>
  <c r="L1202" i="29"/>
  <c r="G1261" i="29"/>
  <c r="K1261" i="29"/>
  <c r="Q1261" i="29"/>
  <c r="P1261" i="29"/>
  <c r="L1279" i="29"/>
  <c r="L1290" i="29"/>
  <c r="G480" i="29"/>
  <c r="K480" i="29"/>
  <c r="I276" i="29"/>
  <c r="J64" i="29"/>
  <c r="M64" i="29"/>
  <c r="O64" i="29"/>
  <c r="R64" i="29"/>
  <c r="K95" i="29"/>
  <c r="N95" i="29"/>
  <c r="Q95" i="29"/>
  <c r="N276" i="29"/>
  <c r="O613" i="29"/>
  <c r="O1274" i="29"/>
  <c r="O1273" i="29" s="1"/>
  <c r="P1279" i="29"/>
  <c r="S1279" i="29"/>
  <c r="T137" i="29"/>
  <c r="U76" i="29"/>
  <c r="Q105" i="29"/>
  <c r="T105" i="29"/>
  <c r="S105" i="29"/>
  <c r="H145" i="29"/>
  <c r="J145" i="29"/>
  <c r="M145" i="29"/>
  <c r="O145" i="29"/>
  <c r="G202" i="29"/>
  <c r="K202" i="29"/>
  <c r="N202" i="29"/>
  <c r="Q202" i="29"/>
  <c r="T202" i="29"/>
  <c r="G210" i="29"/>
  <c r="I210" i="29"/>
  <c r="L210" i="29" s="1"/>
  <c r="R1261" i="29"/>
  <c r="S1261" i="29"/>
  <c r="P1255" i="29"/>
  <c r="P1254" i="29" s="1"/>
  <c r="U1186" i="29"/>
  <c r="M1139" i="29"/>
  <c r="O1139" i="29"/>
  <c r="H802" i="29"/>
  <c r="J802" i="29"/>
  <c r="M802" i="29"/>
  <c r="N480" i="29"/>
  <c r="Q480" i="29"/>
  <c r="T480" i="29"/>
  <c r="O446" i="29"/>
  <c r="S230" i="29"/>
  <c r="N194" i="29"/>
  <c r="M121" i="29"/>
  <c r="P96" i="29"/>
  <c r="P95" i="29" s="1"/>
  <c r="P90" i="29"/>
  <c r="J121" i="29"/>
  <c r="G160" i="29"/>
  <c r="Q160" i="29"/>
  <c r="T160" i="29"/>
  <c r="J181" i="29"/>
  <c r="M181" i="29"/>
  <c r="O181" i="29"/>
  <c r="R181" i="29"/>
  <c r="G332" i="29"/>
  <c r="K332" i="29"/>
  <c r="N332" i="29"/>
  <c r="H446" i="29"/>
  <c r="J446" i="29"/>
  <c r="S499" i="29"/>
  <c r="Q518" i="29"/>
  <c r="T518" i="29"/>
  <c r="P518" i="29"/>
  <c r="U518" i="29"/>
  <c r="Q802" i="29"/>
  <c r="T802" i="29"/>
  <c r="Q823" i="29"/>
  <c r="M868" i="29"/>
  <c r="O868" i="29"/>
  <c r="I744" i="29"/>
  <c r="O455" i="29"/>
  <c r="G5" i="29"/>
  <c r="K5" i="29"/>
  <c r="P6" i="29"/>
  <c r="G64" i="29"/>
  <c r="O121" i="29"/>
  <c r="R121" i="29"/>
  <c r="J129" i="29"/>
  <c r="M129" i="29"/>
  <c r="S137" i="29"/>
  <c r="N145" i="29"/>
  <c r="Q145" i="29"/>
  <c r="T145" i="29"/>
  <c r="G181" i="29"/>
  <c r="R189" i="29"/>
  <c r="P189" i="29"/>
  <c r="K317" i="29"/>
  <c r="Q332" i="29"/>
  <c r="G418" i="29"/>
  <c r="K418" i="29"/>
  <c r="N418" i="29"/>
  <c r="Q418" i="29"/>
  <c r="T418" i="29"/>
  <c r="K446" i="29"/>
  <c r="N446" i="29"/>
  <c r="Q446" i="29"/>
  <c r="T446" i="29"/>
  <c r="H455" i="29"/>
  <c r="J455" i="29"/>
  <c r="M455" i="29"/>
  <c r="O488" i="29"/>
  <c r="R499" i="29"/>
  <c r="P499" i="29"/>
  <c r="G505" i="29"/>
  <c r="N505" i="29"/>
  <c r="Q505" i="29"/>
  <c r="O518" i="29"/>
  <c r="R518" i="29"/>
  <c r="G528" i="29"/>
  <c r="I533" i="29"/>
  <c r="L533" i="29" s="1"/>
  <c r="H573" i="29"/>
  <c r="H583" i="29"/>
  <c r="J583" i="29"/>
  <c r="U583" i="29"/>
  <c r="P583" i="29"/>
  <c r="M696" i="29"/>
  <c r="O696" i="29"/>
  <c r="G703" i="29"/>
  <c r="K703" i="29"/>
  <c r="U703" i="29"/>
  <c r="G726" i="29"/>
  <c r="K726" i="29"/>
  <c r="N726" i="29"/>
  <c r="Q726" i="29"/>
  <c r="T726" i="29"/>
  <c r="P726" i="29"/>
  <c r="H760" i="29"/>
  <c r="O760" i="29"/>
  <c r="R760" i="29"/>
  <c r="H767" i="29"/>
  <c r="S767" i="29"/>
  <c r="R802" i="29"/>
  <c r="S802" i="29"/>
  <c r="T883" i="29"/>
  <c r="Q928" i="29"/>
  <c r="T928" i="29"/>
  <c r="G935" i="29"/>
  <c r="K935" i="29"/>
  <c r="N935" i="29"/>
  <c r="Q935" i="29"/>
  <c r="V945" i="29"/>
  <c r="V946" i="29" s="1"/>
  <c r="S90" i="29"/>
  <c r="T573" i="29"/>
  <c r="O671" i="29"/>
  <c r="H678" i="29"/>
  <c r="T760" i="29"/>
  <c r="M767" i="29"/>
  <c r="G779" i="29"/>
  <c r="K779" i="29"/>
  <c r="T779" i="29"/>
  <c r="H787" i="29"/>
  <c r="J787" i="29"/>
  <c r="M787" i="29"/>
  <c r="O787" i="29"/>
  <c r="R787" i="29"/>
  <c r="O802" i="29"/>
  <c r="U802" i="29"/>
  <c r="H809" i="29"/>
  <c r="H816" i="29"/>
  <c r="G868" i="29"/>
  <c r="K868" i="29"/>
  <c r="N868" i="29"/>
  <c r="T868" i="29"/>
  <c r="P868" i="29"/>
  <c r="G1001" i="29"/>
  <c r="N1001" i="29"/>
  <c r="Q1001" i="29"/>
  <c r="T1001" i="29"/>
  <c r="P1001" i="29"/>
  <c r="U230" i="29"/>
  <c r="Q1139" i="29"/>
  <c r="Q943" i="29"/>
  <c r="V885" i="29"/>
  <c r="V886" i="29" s="1"/>
  <c r="S760" i="29"/>
  <c r="S576" i="29"/>
  <c r="S573" i="29" s="1"/>
  <c r="O418" i="29"/>
  <c r="S357" i="29"/>
  <c r="J367" i="29"/>
  <c r="U367" i="29"/>
  <c r="O317" i="29"/>
  <c r="N317" i="29"/>
  <c r="K194" i="29"/>
  <c r="P194" i="29"/>
  <c r="R194" i="29"/>
  <c r="T194" i="29"/>
  <c r="R160" i="29"/>
  <c r="L186" i="29"/>
  <c r="T64" i="29"/>
  <c r="I121" i="29"/>
  <c r="G121" i="29"/>
  <c r="N121" i="29"/>
  <c r="I126" i="29"/>
  <c r="L126" i="29" s="1"/>
  <c r="K129" i="29"/>
  <c r="N129" i="29"/>
  <c r="R137" i="29"/>
  <c r="P137" i="29"/>
  <c r="R145" i="29"/>
  <c r="U145" i="29"/>
  <c r="H160" i="29"/>
  <c r="M160" i="29"/>
  <c r="O160" i="29"/>
  <c r="G175" i="29"/>
  <c r="K175" i="29"/>
  <c r="Q175" i="29"/>
  <c r="K181" i="29"/>
  <c r="N181" i="29"/>
  <c r="Q181" i="29"/>
  <c r="Q189" i="29"/>
  <c r="S189" i="29"/>
  <c r="L195" i="29"/>
  <c r="O194" i="29"/>
  <c r="Q194" i="29"/>
  <c r="S194" i="29"/>
  <c r="U194" i="29"/>
  <c r="P216" i="29"/>
  <c r="U216" i="29"/>
  <c r="S220" i="29"/>
  <c r="P226" i="29"/>
  <c r="U226" i="29"/>
  <c r="P240" i="29"/>
  <c r="N251" i="29"/>
  <c r="Q251" i="29"/>
  <c r="G296" i="29"/>
  <c r="K296" i="29"/>
  <c r="N296" i="29"/>
  <c r="Q296" i="29"/>
  <c r="T296" i="29"/>
  <c r="G312" i="29"/>
  <c r="Q312" i="29"/>
  <c r="U312" i="29"/>
  <c r="R317" i="29"/>
  <c r="T332" i="29"/>
  <c r="H342" i="29"/>
  <c r="O342" i="29"/>
  <c r="R342" i="29"/>
  <c r="R356" i="29"/>
  <c r="P480" i="29"/>
  <c r="U480" i="29"/>
  <c r="R480" i="29"/>
  <c r="T488" i="29"/>
  <c r="J528" i="29"/>
  <c r="M528" i="29"/>
  <c r="O528" i="29"/>
  <c r="H551" i="29"/>
  <c r="M551" i="29"/>
  <c r="R551" i="29"/>
  <c r="S551" i="29"/>
  <c r="K573" i="29"/>
  <c r="N573" i="29"/>
  <c r="Q573" i="29"/>
  <c r="P576" i="29"/>
  <c r="P573" i="29" s="1"/>
  <c r="K583" i="29"/>
  <c r="S583" i="29"/>
  <c r="J604" i="29"/>
  <c r="M604" i="29"/>
  <c r="P604" i="29"/>
  <c r="N613" i="29"/>
  <c r="S613" i="29"/>
  <c r="H622" i="29"/>
  <c r="J622" i="29"/>
  <c r="M622" i="29"/>
  <c r="R622" i="29"/>
  <c r="S622" i="29"/>
  <c r="J631" i="29"/>
  <c r="T649" i="29"/>
  <c r="P649" i="29"/>
  <c r="J649" i="29"/>
  <c r="K662" i="29"/>
  <c r="N662" i="29"/>
  <c r="U662" i="29"/>
  <c r="I671" i="29"/>
  <c r="H671" i="29"/>
  <c r="J671" i="29"/>
  <c r="M671" i="29"/>
  <c r="R671" i="29"/>
  <c r="S671" i="29"/>
  <c r="N671" i="29"/>
  <c r="S678" i="29"/>
  <c r="H687" i="29"/>
  <c r="J687" i="29"/>
  <c r="M687" i="29"/>
  <c r="O687" i="29"/>
  <c r="R687" i="29"/>
  <c r="S687" i="29"/>
  <c r="N696" i="29"/>
  <c r="G710" i="29"/>
  <c r="T710" i="29"/>
  <c r="H717" i="29"/>
  <c r="Q717" i="29"/>
  <c r="T717" i="29"/>
  <c r="T733" i="29"/>
  <c r="P733" i="29"/>
  <c r="U733" i="29"/>
  <c r="J779" i="29"/>
  <c r="M779" i="29"/>
  <c r="P809" i="29"/>
  <c r="G816" i="29"/>
  <c r="G823" i="29"/>
  <c r="P823" i="29"/>
  <c r="G828" i="29"/>
  <c r="K828" i="29"/>
  <c r="N828" i="29"/>
  <c r="P828" i="29"/>
  <c r="R828" i="29"/>
  <c r="T828" i="29"/>
  <c r="S868" i="29"/>
  <c r="M883" i="29"/>
  <c r="Q883" i="29"/>
  <c r="K883" i="29"/>
  <c r="N883" i="29"/>
  <c r="R935" i="29"/>
  <c r="Q1034" i="29"/>
  <c r="G1074" i="29"/>
  <c r="K1074" i="29"/>
  <c r="N1074" i="29"/>
  <c r="Q1074" i="29"/>
  <c r="U1129" i="29"/>
  <c r="Q129" i="29"/>
  <c r="I181" i="29"/>
  <c r="P202" i="29"/>
  <c r="S6" i="29"/>
  <c r="T240" i="29"/>
  <c r="G266" i="29"/>
  <c r="K266" i="29"/>
  <c r="G276" i="29"/>
  <c r="Q276" i="29"/>
  <c r="M446" i="29"/>
  <c r="H480" i="29"/>
  <c r="J480" i="29"/>
  <c r="M480" i="29"/>
  <c r="O480" i="29"/>
  <c r="G523" i="29"/>
  <c r="Q528" i="29"/>
  <c r="T528" i="29"/>
  <c r="S528" i="29"/>
  <c r="T604" i="29"/>
  <c r="S604" i="29"/>
  <c r="H613" i="29"/>
  <c r="G622" i="29"/>
  <c r="K622" i="29"/>
  <c r="Q622" i="29"/>
  <c r="T622" i="29"/>
  <c r="U622" i="29"/>
  <c r="T631" i="29"/>
  <c r="P631" i="29"/>
  <c r="H649" i="29"/>
  <c r="T1139" i="29"/>
  <c r="K1139" i="29"/>
  <c r="R1186" i="29"/>
  <c r="R1193" i="29"/>
  <c r="U1193" i="29"/>
  <c r="P357" i="29"/>
  <c r="N687" i="29"/>
  <c r="S717" i="29"/>
  <c r="H726" i="29"/>
  <c r="G760" i="29"/>
  <c r="S774" i="29"/>
  <c r="O779" i="29"/>
  <c r="S779" i="29"/>
  <c r="G787" i="29"/>
  <c r="K787" i="29"/>
  <c r="N787" i="29"/>
  <c r="Q787" i="29"/>
  <c r="T787" i="29"/>
  <c r="P787" i="29"/>
  <c r="G802" i="29"/>
  <c r="K802" i="29"/>
  <c r="N802" i="29"/>
  <c r="T809" i="29"/>
  <c r="U809" i="29"/>
  <c r="M816" i="29"/>
  <c r="O816" i="29"/>
  <c r="R816" i="29"/>
  <c r="O835" i="29"/>
  <c r="Q835" i="29"/>
  <c r="S835" i="29"/>
  <c r="H840" i="29"/>
  <c r="S840" i="29"/>
  <c r="V1276" i="29"/>
  <c r="V1277" i="29" s="1"/>
  <c r="J1074" i="29"/>
  <c r="I1031" i="29"/>
  <c r="L1031" i="29" s="1"/>
  <c r="I865" i="29"/>
  <c r="L865" i="29" s="1"/>
  <c r="K835" i="29"/>
  <c r="P835" i="29"/>
  <c r="R835" i="29"/>
  <c r="O823" i="29"/>
  <c r="S809" i="29"/>
  <c r="P802" i="29"/>
  <c r="S787" i="29"/>
  <c r="O767" i="29"/>
  <c r="O753" i="29"/>
  <c r="R753" i="29"/>
  <c r="S753" i="29"/>
  <c r="S726" i="29"/>
  <c r="G687" i="29"/>
  <c r="K687" i="29"/>
  <c r="Q687" i="29"/>
  <c r="T687" i="29"/>
  <c r="U640" i="29"/>
  <c r="H640" i="29"/>
  <c r="P640" i="29"/>
  <c r="O622" i="29"/>
  <c r="O583" i="29"/>
  <c r="R573" i="29"/>
  <c r="T505" i="29"/>
  <c r="J488" i="29"/>
  <c r="P488" i="29"/>
  <c r="L477" i="29"/>
  <c r="L474" i="29"/>
  <c r="G356" i="29"/>
  <c r="J357" i="29"/>
  <c r="U357" i="29"/>
  <c r="P299" i="29"/>
  <c r="H266" i="29"/>
  <c r="L211" i="29"/>
  <c r="H210" i="29"/>
  <c r="O210" i="29"/>
  <c r="R210" i="29"/>
  <c r="S202" i="29"/>
  <c r="I142" i="29"/>
  <c r="L142" i="29" s="1"/>
  <c r="H129" i="29"/>
  <c r="S129" i="29"/>
  <c r="S121" i="29"/>
  <c r="U121" i="29"/>
  <c r="P47" i="29"/>
  <c r="S47" i="29"/>
  <c r="H64" i="29"/>
  <c r="O73" i="29"/>
  <c r="R73" i="29"/>
  <c r="M90" i="29"/>
  <c r="O90" i="29"/>
  <c r="L96" i="29"/>
  <c r="U129" i="29"/>
  <c r="P145" i="29"/>
  <c r="S213" i="29"/>
  <c r="P220" i="29"/>
  <c r="U220" i="29"/>
  <c r="L248" i="29"/>
  <c r="L249" i="29"/>
  <c r="O266" i="29"/>
  <c r="R266" i="29"/>
  <c r="R312" i="29"/>
  <c r="R332" i="29"/>
  <c r="U332" i="29"/>
  <c r="Q342" i="29"/>
  <c r="P342" i="29"/>
  <c r="U342" i="29"/>
  <c r="P678" i="29"/>
  <c r="U678" i="29"/>
  <c r="P121" i="29"/>
  <c r="U137" i="29"/>
  <c r="L236" i="29"/>
  <c r="P312" i="29"/>
  <c r="L361" i="29"/>
  <c r="U363" i="29"/>
  <c r="M400" i="29"/>
  <c r="O400" i="29"/>
  <c r="R400" i="29"/>
  <c r="H418" i="29"/>
  <c r="J418" i="29"/>
  <c r="M418" i="29"/>
  <c r="R418" i="29"/>
  <c r="N433" i="29"/>
  <c r="Q433" i="29"/>
  <c r="T433" i="29"/>
  <c r="G455" i="29"/>
  <c r="K455" i="29"/>
  <c r="N455" i="29"/>
  <c r="S480" i="29"/>
  <c r="H518" i="29"/>
  <c r="J518" i="29"/>
  <c r="M518" i="29"/>
  <c r="S518" i="29"/>
  <c r="H523" i="29"/>
  <c r="J523" i="29"/>
  <c r="G551" i="29"/>
  <c r="P551" i="29"/>
  <c r="U551" i="29"/>
  <c r="G604" i="29"/>
  <c r="Q604" i="29"/>
  <c r="U604" i="29"/>
  <c r="H604" i="29"/>
  <c r="O604" i="29"/>
  <c r="I613" i="29"/>
  <c r="K613" i="29"/>
  <c r="R613" i="29"/>
  <c r="U613" i="29"/>
  <c r="P613" i="29"/>
  <c r="H631" i="29"/>
  <c r="K631" i="29"/>
  <c r="N631" i="29"/>
  <c r="N649" i="29"/>
  <c r="S649" i="29"/>
  <c r="K649" i="29"/>
  <c r="H662" i="29"/>
  <c r="J662" i="29"/>
  <c r="M662" i="29"/>
  <c r="O662" i="29"/>
  <c r="T678" i="29"/>
  <c r="K678" i="29"/>
  <c r="N678" i="29"/>
  <c r="Q678" i="29"/>
  <c r="U687" i="29"/>
  <c r="J696" i="29"/>
  <c r="H703" i="29"/>
  <c r="J703" i="29"/>
  <c r="M703" i="29"/>
  <c r="O703" i="29"/>
  <c r="S703" i="29"/>
  <c r="R710" i="29"/>
  <c r="S710" i="29"/>
  <c r="P710" i="29"/>
  <c r="G717" i="29"/>
  <c r="M726" i="29"/>
  <c r="O726" i="29"/>
  <c r="U726" i="29"/>
  <c r="G573" i="29"/>
  <c r="G613" i="29"/>
  <c r="M613" i="29"/>
  <c r="P703" i="29"/>
  <c r="J726" i="29"/>
  <c r="Q753" i="29"/>
  <c r="H753" i="29"/>
  <c r="J760" i="29"/>
  <c r="M760" i="29"/>
  <c r="P760" i="29"/>
  <c r="K774" i="29"/>
  <c r="N774" i="29"/>
  <c r="T774" i="29"/>
  <c r="N816" i="29"/>
  <c r="Q816" i="29"/>
  <c r="T816" i="29"/>
  <c r="H823" i="29"/>
  <c r="J823" i="29"/>
  <c r="M823" i="29"/>
  <c r="S823" i="29"/>
  <c r="T823" i="29"/>
  <c r="H828" i="29"/>
  <c r="J828" i="29"/>
  <c r="M828" i="29"/>
  <c r="O828" i="29"/>
  <c r="Q828" i="29"/>
  <c r="S828" i="29"/>
  <c r="U828" i="29"/>
  <c r="T835" i="29"/>
  <c r="I873" i="29"/>
  <c r="L873" i="29" s="1"/>
  <c r="R928" i="29"/>
  <c r="P1193" i="29"/>
  <c r="P744" i="29"/>
  <c r="Q809" i="29"/>
  <c r="U935" i="29"/>
  <c r="U965" i="29"/>
  <c r="S1011" i="29"/>
  <c r="U1056" i="29"/>
  <c r="V1076" i="29"/>
  <c r="V1077" i="29" s="1"/>
  <c r="R1074" i="29"/>
  <c r="K1129" i="29"/>
  <c r="G1139" i="29"/>
  <c r="Q1186" i="29"/>
  <c r="T1186" i="29"/>
  <c r="G1193" i="29"/>
  <c r="T1193" i="29"/>
  <c r="P16" i="29"/>
  <c r="S57" i="29"/>
  <c r="Q64" i="29"/>
  <c r="K64" i="29"/>
  <c r="N64" i="29"/>
  <c r="G73" i="29"/>
  <c r="J73" i="29"/>
  <c r="M73" i="29"/>
  <c r="P76" i="29"/>
  <c r="H73" i="29"/>
  <c r="G90" i="29"/>
  <c r="R90" i="29"/>
  <c r="U90" i="29"/>
  <c r="K105" i="29"/>
  <c r="R105" i="29"/>
  <c r="U105" i="29"/>
  <c r="K145" i="29"/>
  <c r="J160" i="29"/>
  <c r="J194" i="29"/>
  <c r="M194" i="29"/>
  <c r="H194" i="29"/>
  <c r="K210" i="29"/>
  <c r="Q210" i="29"/>
  <c r="P213" i="29"/>
  <c r="U213" i="29"/>
  <c r="P237" i="29"/>
  <c r="P236" i="29" s="1"/>
  <c r="T251" i="29"/>
  <c r="J266" i="29"/>
  <c r="M266" i="29"/>
  <c r="Q266" i="29"/>
  <c r="T266" i="29"/>
  <c r="L471" i="29"/>
  <c r="T5" i="29"/>
  <c r="H5" i="29"/>
  <c r="R5" i="29"/>
  <c r="P67" i="29"/>
  <c r="P64" i="29" s="1"/>
  <c r="K73" i="29"/>
  <c r="J90" i="29"/>
  <c r="G95" i="29"/>
  <c r="J95" i="29"/>
  <c r="M95" i="29"/>
  <c r="R95" i="29"/>
  <c r="T95" i="29"/>
  <c r="H95" i="29"/>
  <c r="K121" i="29"/>
  <c r="Q121" i="29"/>
  <c r="O129" i="29"/>
  <c r="R129" i="29"/>
  <c r="T129" i="29"/>
  <c r="L134" i="29"/>
  <c r="H137" i="29"/>
  <c r="K160" i="29"/>
  <c r="N160" i="29"/>
  <c r="M210" i="29"/>
  <c r="G240" i="29"/>
  <c r="U266" i="29"/>
  <c r="S266" i="29"/>
  <c r="N266" i="29"/>
  <c r="K276" i="29"/>
  <c r="L496" i="29"/>
  <c r="P318" i="29"/>
  <c r="P317" i="29" s="1"/>
  <c r="P332" i="29"/>
  <c r="K356" i="29"/>
  <c r="L367" i="29"/>
  <c r="P367" i="29"/>
  <c r="G400" i="29"/>
  <c r="J400" i="29"/>
  <c r="H400" i="29"/>
  <c r="P446" i="29"/>
  <c r="R446" i="29"/>
  <c r="S488" i="29"/>
  <c r="K505" i="29"/>
  <c r="J505" i="29"/>
  <c r="R528" i="29"/>
  <c r="J573" i="29"/>
  <c r="M573" i="29"/>
  <c r="R604" i="29"/>
  <c r="U710" i="29"/>
  <c r="U753" i="29"/>
  <c r="P840" i="29"/>
  <c r="U840" i="29"/>
  <c r="G290" i="29"/>
  <c r="J290" i="29"/>
  <c r="M290" i="29"/>
  <c r="P304" i="29"/>
  <c r="G317" i="29"/>
  <c r="G342" i="29"/>
  <c r="J342" i="29"/>
  <c r="M342" i="29"/>
  <c r="K342" i="29"/>
  <c r="O356" i="29"/>
  <c r="G433" i="29"/>
  <c r="J433" i="29"/>
  <c r="H433" i="29"/>
  <c r="K433" i="29"/>
  <c r="M488" i="29"/>
  <c r="R488" i="29"/>
  <c r="Q499" i="29"/>
  <c r="H505" i="29"/>
  <c r="K518" i="29"/>
  <c r="K523" i="29"/>
  <c r="N523" i="29"/>
  <c r="T523" i="29"/>
  <c r="S523" i="29"/>
  <c r="R523" i="29"/>
  <c r="K528" i="29"/>
  <c r="N528" i="29"/>
  <c r="J551" i="29"/>
  <c r="N551" i="29"/>
  <c r="Q551" i="29"/>
  <c r="T551" i="29"/>
  <c r="J558" i="29"/>
  <c r="M558" i="29"/>
  <c r="N558" i="29"/>
  <c r="T583" i="29"/>
  <c r="G631" i="29"/>
  <c r="M631" i="29"/>
  <c r="O631" i="29"/>
  <c r="R631" i="29"/>
  <c r="S631" i="29"/>
  <c r="R649" i="29"/>
  <c r="M649" i="29"/>
  <c r="O649" i="29"/>
  <c r="U649" i="29"/>
  <c r="I662" i="29"/>
  <c r="R662" i="29"/>
  <c r="G671" i="29"/>
  <c r="T671" i="29"/>
  <c r="G696" i="29"/>
  <c r="Q696" i="29"/>
  <c r="T696" i="29"/>
  <c r="P696" i="29"/>
  <c r="U696" i="29"/>
  <c r="Q703" i="29"/>
  <c r="T703" i="29"/>
  <c r="H710" i="29"/>
  <c r="J710" i="29"/>
  <c r="M710" i="29"/>
  <c r="O710" i="29"/>
  <c r="K710" i="29"/>
  <c r="I717" i="29"/>
  <c r="K717" i="29"/>
  <c r="U717" i="29"/>
  <c r="K733" i="29"/>
  <c r="N733" i="29"/>
  <c r="Q733" i="29"/>
  <c r="S733" i="29"/>
  <c r="G733" i="29"/>
  <c r="R733" i="29"/>
  <c r="T744" i="29"/>
  <c r="N744" i="29"/>
  <c r="Q744" i="29"/>
  <c r="S744" i="29"/>
  <c r="G744" i="29"/>
  <c r="M744" i="29"/>
  <c r="M753" i="29"/>
  <c r="T753" i="29"/>
  <c r="K753" i="29"/>
  <c r="N753" i="29"/>
  <c r="G753" i="29"/>
  <c r="K760" i="29"/>
  <c r="U760" i="29"/>
  <c r="G774" i="29"/>
  <c r="Q774" i="29"/>
  <c r="U774" i="29"/>
  <c r="U816" i="29"/>
  <c r="P816" i="29"/>
  <c r="J835" i="29"/>
  <c r="N840" i="29"/>
  <c r="R840" i="29"/>
  <c r="K840" i="29"/>
  <c r="T840" i="29"/>
  <c r="L857" i="29"/>
  <c r="I856" i="29"/>
  <c r="L856" i="29" s="1"/>
  <c r="J640" i="29"/>
  <c r="O640" i="29"/>
  <c r="Q640" i="29"/>
  <c r="R678" i="29"/>
  <c r="G678" i="29"/>
  <c r="J678" i="29"/>
  <c r="M678" i="29"/>
  <c r="O678" i="29"/>
  <c r="O717" i="29"/>
  <c r="N767" i="29"/>
  <c r="R767" i="29"/>
  <c r="T767" i="29"/>
  <c r="M774" i="29"/>
  <c r="R809" i="29"/>
  <c r="G809" i="29"/>
  <c r="M809" i="29"/>
  <c r="R823" i="29"/>
  <c r="G883" i="29"/>
  <c r="J883" i="29"/>
  <c r="O883" i="29"/>
  <c r="R883" i="29"/>
  <c r="S935" i="29"/>
  <c r="H943" i="29"/>
  <c r="G943" i="29"/>
  <c r="J943" i="29"/>
  <c r="M943" i="29"/>
  <c r="R943" i="29"/>
  <c r="T943" i="29"/>
  <c r="U1001" i="29"/>
  <c r="H1001" i="29"/>
  <c r="R1001" i="29"/>
  <c r="H868" i="29"/>
  <c r="J868" i="29"/>
  <c r="P918" i="29"/>
  <c r="P1011" i="29"/>
  <c r="U1011" i="29"/>
  <c r="N1010" i="29"/>
  <c r="Q1010" i="29"/>
  <c r="T1010" i="29"/>
  <c r="G1010" i="29"/>
  <c r="M1010" i="29"/>
  <c r="O1010" i="29"/>
  <c r="R1010" i="29"/>
  <c r="H1010" i="29"/>
  <c r="G1034" i="29"/>
  <c r="N1034" i="29"/>
  <c r="K1034" i="29"/>
  <c r="M1034" i="29"/>
  <c r="O1034" i="29"/>
  <c r="G1056" i="29"/>
  <c r="H1074" i="29"/>
  <c r="P1080" i="29"/>
  <c r="S1080" i="29"/>
  <c r="M1074" i="29"/>
  <c r="K1117" i="29"/>
  <c r="N1117" i="29"/>
  <c r="Q1117" i="29"/>
  <c r="T1117" i="29"/>
  <c r="G1117" i="29"/>
  <c r="R1117" i="29"/>
  <c r="J1117" i="29"/>
  <c r="H1139" i="29"/>
  <c r="J1139" i="29"/>
  <c r="N1139" i="29"/>
  <c r="T1206" i="29"/>
  <c r="O1186" i="29"/>
  <c r="K1193" i="29"/>
  <c r="J1193" i="29"/>
  <c r="K1206" i="29"/>
  <c r="N1206" i="29"/>
  <c r="Q1206" i="29"/>
  <c r="J1254" i="29"/>
  <c r="H1261" i="29"/>
  <c r="L1282" i="29"/>
  <c r="N1274" i="29"/>
  <c r="N1273" i="29" s="1"/>
  <c r="G1274" i="29"/>
  <c r="G1273" i="29" s="1"/>
  <c r="J1274" i="29"/>
  <c r="J1273" i="29" s="1"/>
  <c r="M1274" i="29"/>
  <c r="M1273" i="29" s="1"/>
  <c r="L91" i="29"/>
  <c r="I90" i="29"/>
  <c r="L108" i="29"/>
  <c r="I105" i="29"/>
  <c r="L105" i="29" s="1"/>
  <c r="P105" i="29"/>
  <c r="L155" i="29"/>
  <c r="I154" i="29"/>
  <c r="L154" i="29" s="1"/>
  <c r="L169" i="29"/>
  <c r="I168" i="29"/>
  <c r="L168" i="29" s="1"/>
  <c r="I175" i="29"/>
  <c r="L176" i="29"/>
  <c r="L190" i="29"/>
  <c r="I189" i="29"/>
  <c r="L297" i="29"/>
  <c r="I296" i="29"/>
  <c r="L315" i="29"/>
  <c r="I312" i="29"/>
  <c r="L347" i="29"/>
  <c r="I342" i="29"/>
  <c r="Q364" i="29"/>
  <c r="Q363" i="29" s="1"/>
  <c r="Q356" i="29" s="1"/>
  <c r="P363" i="29"/>
  <c r="L456" i="29"/>
  <c r="I455" i="29"/>
  <c r="L486" i="29"/>
  <c r="I485" i="29"/>
  <c r="L485" i="29" s="1"/>
  <c r="N488" i="29"/>
  <c r="Q488" i="29"/>
  <c r="L500" i="29"/>
  <c r="I499" i="29"/>
  <c r="L508" i="29"/>
  <c r="I505" i="29"/>
  <c r="L529" i="29"/>
  <c r="I528" i="29"/>
  <c r="L540" i="29"/>
  <c r="I539" i="29"/>
  <c r="L539" i="29" s="1"/>
  <c r="K640" i="29"/>
  <c r="L641" i="29"/>
  <c r="L652" i="29"/>
  <c r="I649" i="29"/>
  <c r="L697" i="29"/>
  <c r="I696" i="29"/>
  <c r="L713" i="29"/>
  <c r="I710" i="29"/>
  <c r="L734" i="29"/>
  <c r="I733" i="29"/>
  <c r="L756" i="29"/>
  <c r="I753" i="29"/>
  <c r="L812" i="29"/>
  <c r="I809" i="29"/>
  <c r="L836" i="29"/>
  <c r="I835" i="29"/>
  <c r="L835" i="29" s="1"/>
  <c r="L880" i="29"/>
  <c r="I879" i="29"/>
  <c r="L879" i="29" s="1"/>
  <c r="L884" i="29"/>
  <c r="I883" i="29"/>
  <c r="L950" i="29"/>
  <c r="I943" i="29"/>
  <c r="K1001" i="29"/>
  <c r="L1002" i="29"/>
  <c r="L1035" i="29"/>
  <c r="I1034" i="29"/>
  <c r="L1255" i="29"/>
  <c r="I1254" i="29"/>
  <c r="L1254" i="29" s="1"/>
  <c r="I823" i="29"/>
  <c r="I774" i="29"/>
  <c r="L774" i="29" s="1"/>
  <c r="I400" i="29"/>
  <c r="I760" i="29"/>
  <c r="L718" i="29"/>
  <c r="L208" i="29"/>
  <c r="I1117" i="29"/>
  <c r="S1056" i="29"/>
  <c r="L632" i="29"/>
  <c r="L468" i="29"/>
  <c r="I5" i="29"/>
  <c r="J5" i="29"/>
  <c r="N5" i="29"/>
  <c r="Q5" i="29"/>
  <c r="M5" i="29"/>
  <c r="O5" i="29"/>
  <c r="L65" i="29"/>
  <c r="I64" i="29"/>
  <c r="N73" i="29"/>
  <c r="Q73" i="29"/>
  <c r="T73" i="29"/>
  <c r="L81" i="29"/>
  <c r="I73" i="29"/>
  <c r="O95" i="29"/>
  <c r="S96" i="29"/>
  <c r="S95" i="29" s="1"/>
  <c r="L101" i="29"/>
  <c r="I95" i="29"/>
  <c r="I112" i="29"/>
  <c r="L113" i="29"/>
  <c r="I115" i="29"/>
  <c r="L115" i="29" s="1"/>
  <c r="L119" i="29"/>
  <c r="I118" i="29"/>
  <c r="L118" i="29" s="1"/>
  <c r="H121" i="29"/>
  <c r="G129" i="29"/>
  <c r="L130" i="29"/>
  <c r="I129" i="29"/>
  <c r="L140" i="29"/>
  <c r="I137" i="29"/>
  <c r="G145" i="29"/>
  <c r="L146" i="29"/>
  <c r="I145" i="29"/>
  <c r="S145" i="29"/>
  <c r="L158" i="29"/>
  <c r="I157" i="29"/>
  <c r="L157" i="29" s="1"/>
  <c r="L161" i="29"/>
  <c r="I160" i="29"/>
  <c r="U160" i="29"/>
  <c r="I171" i="29"/>
  <c r="L171" i="29" s="1"/>
  <c r="H189" i="29"/>
  <c r="G194" i="29"/>
  <c r="L200" i="29"/>
  <c r="I194" i="29"/>
  <c r="U202" i="29"/>
  <c r="J210" i="29"/>
  <c r="S216" i="29"/>
  <c r="S226" i="29"/>
  <c r="U240" i="29"/>
  <c r="L267" i="29"/>
  <c r="L269" i="29"/>
  <c r="I266" i="29"/>
  <c r="O290" i="29"/>
  <c r="R290" i="29"/>
  <c r="H296" i="29"/>
  <c r="J296" i="29"/>
  <c r="M296" i="29"/>
  <c r="O296" i="29"/>
  <c r="K312" i="29"/>
  <c r="N312" i="29"/>
  <c r="S312" i="29"/>
  <c r="Q317" i="29"/>
  <c r="T317" i="29"/>
  <c r="S332" i="29"/>
  <c r="L335" i="29"/>
  <c r="I332" i="29"/>
  <c r="N342" i="29"/>
  <c r="T342" i="29"/>
  <c r="S342" i="29"/>
  <c r="I349" i="29"/>
  <c r="L349" i="29" s="1"/>
  <c r="H356" i="29"/>
  <c r="T356" i="29"/>
  <c r="I356" i="29"/>
  <c r="N364" i="29"/>
  <c r="N363" i="29" s="1"/>
  <c r="N356" i="29" s="1"/>
  <c r="M363" i="29"/>
  <c r="M356" i="29" s="1"/>
  <c r="S363" i="29"/>
  <c r="K400" i="29"/>
  <c r="N400" i="29"/>
  <c r="Q400" i="29"/>
  <c r="T400" i="29"/>
  <c r="L419" i="29"/>
  <c r="I418" i="29"/>
  <c r="M433" i="29"/>
  <c r="O433" i="29"/>
  <c r="R433" i="29"/>
  <c r="L440" i="29"/>
  <c r="I433" i="29"/>
  <c r="G446" i="29"/>
  <c r="L447" i="29"/>
  <c r="I446" i="29"/>
  <c r="S447" i="29"/>
  <c r="S446" i="29" s="1"/>
  <c r="M505" i="29"/>
  <c r="O505" i="29"/>
  <c r="R505" i="29"/>
  <c r="G518" i="29"/>
  <c r="L519" i="29"/>
  <c r="I518" i="29"/>
  <c r="M523" i="29"/>
  <c r="O523" i="29"/>
  <c r="P528" i="29"/>
  <c r="U528" i="29"/>
  <c r="L537" i="29"/>
  <c r="I536" i="29"/>
  <c r="L536" i="29" s="1"/>
  <c r="L543" i="29"/>
  <c r="I542" i="29"/>
  <c r="L542" i="29" s="1"/>
  <c r="L549" i="29"/>
  <c r="I548" i="29"/>
  <c r="L548" i="29" s="1"/>
  <c r="O551" i="29"/>
  <c r="K558" i="29"/>
  <c r="T558" i="29"/>
  <c r="L574" i="29"/>
  <c r="O573" i="29"/>
  <c r="M583" i="29"/>
  <c r="R583" i="29"/>
  <c r="L607" i="29"/>
  <c r="I604" i="29"/>
  <c r="J613" i="29"/>
  <c r="Q613" i="29"/>
  <c r="T613" i="29"/>
  <c r="P622" i="29"/>
  <c r="L627" i="29"/>
  <c r="I622" i="29"/>
  <c r="L634" i="29"/>
  <c r="I631" i="29"/>
  <c r="L681" i="29"/>
  <c r="I678" i="29"/>
  <c r="L729" i="29"/>
  <c r="I726" i="29"/>
  <c r="J744" i="29"/>
  <c r="L768" i="29"/>
  <c r="I767" i="29"/>
  <c r="L767" i="29" s="1"/>
  <c r="J809" i="29"/>
  <c r="N809" i="29"/>
  <c r="I840" i="29"/>
  <c r="L840" i="29" s="1"/>
  <c r="L841" i="29"/>
  <c r="L933" i="29"/>
  <c r="I928" i="29"/>
  <c r="K943" i="29"/>
  <c r="N943" i="29"/>
  <c r="I1010" i="29"/>
  <c r="K1010" i="29"/>
  <c r="R1034" i="29"/>
  <c r="P1034" i="29"/>
  <c r="L1130" i="29"/>
  <c r="I1129" i="29"/>
  <c r="H1186" i="29"/>
  <c r="J1186" i="29"/>
  <c r="V1208" i="29"/>
  <c r="V1209" i="29" s="1"/>
  <c r="O1206" i="29"/>
  <c r="L1262" i="29"/>
  <c r="I1261" i="29"/>
  <c r="R1274" i="29"/>
  <c r="R1273" i="29" s="1"/>
  <c r="G640" i="29"/>
  <c r="M640" i="29"/>
  <c r="S640" i="29"/>
  <c r="G649" i="29"/>
  <c r="Q662" i="29"/>
  <c r="S662" i="29"/>
  <c r="K671" i="29"/>
  <c r="Q671" i="29"/>
  <c r="H696" i="29"/>
  <c r="R703" i="29"/>
  <c r="N710" i="29"/>
  <c r="J717" i="29"/>
  <c r="M717" i="29"/>
  <c r="R717" i="29"/>
  <c r="R726" i="29"/>
  <c r="J733" i="29"/>
  <c r="M733" i="29"/>
  <c r="O733" i="29"/>
  <c r="K744" i="29"/>
  <c r="U744" i="29"/>
  <c r="J767" i="29"/>
  <c r="H779" i="29"/>
  <c r="U787" i="29"/>
  <c r="O809" i="29"/>
  <c r="K816" i="29"/>
  <c r="K823" i="29"/>
  <c r="N823" i="29"/>
  <c r="J840" i="29"/>
  <c r="M840" i="29"/>
  <c r="O840" i="29"/>
  <c r="Q840" i="29"/>
  <c r="H883" i="29"/>
  <c r="K928" i="29"/>
  <c r="N928" i="29"/>
  <c r="H935" i="29"/>
  <c r="J935" i="29"/>
  <c r="M935" i="29"/>
  <c r="O935" i="29"/>
  <c r="J1001" i="29"/>
  <c r="M1001" i="29"/>
  <c r="O1001" i="29"/>
  <c r="J1010" i="29"/>
  <c r="H1034" i="29"/>
  <c r="J1034" i="29"/>
  <c r="G1061" i="29"/>
  <c r="U1062" i="29"/>
  <c r="U1061" i="29"/>
  <c r="S1064" i="29"/>
  <c r="S1061" i="29"/>
  <c r="L1075" i="29"/>
  <c r="T1074" i="29"/>
  <c r="H1117" i="29"/>
  <c r="M1117" i="29"/>
  <c r="O1117" i="29"/>
  <c r="J1129" i="29"/>
  <c r="H1193" i="29"/>
  <c r="M1193" i="29"/>
  <c r="S1193" i="29"/>
  <c r="G1206" i="29"/>
  <c r="U1261" i="29"/>
  <c r="K1274" i="29"/>
  <c r="T1274" i="29"/>
  <c r="T1273" i="29" s="1"/>
  <c r="H1274" i="29"/>
  <c r="H1273" i="29" s="1"/>
  <c r="Q1274" i="29"/>
  <c r="Q1273" i="29" s="1"/>
  <c r="L1186" i="29" l="1"/>
  <c r="P1117" i="29"/>
  <c r="S455" i="29"/>
  <c r="S1117" i="29"/>
  <c r="P418" i="29"/>
  <c r="S276" i="29"/>
  <c r="U505" i="29"/>
  <c r="U504" i="29" s="1"/>
  <c r="S505" i="29"/>
  <c r="S504" i="29" s="1"/>
  <c r="P400" i="29"/>
  <c r="U276" i="29"/>
  <c r="P276" i="29"/>
  <c r="S418" i="29"/>
  <c r="U317" i="29"/>
  <c r="U1117" i="29"/>
  <c r="P1010" i="29"/>
  <c r="U418" i="29"/>
  <c r="S317" i="29"/>
  <c r="S400" i="29"/>
  <c r="U1074" i="29"/>
  <c r="U883" i="29"/>
  <c r="U882" i="29" s="1"/>
  <c r="S296" i="29"/>
  <c r="U251" i="29"/>
  <c r="P505" i="29"/>
  <c r="P504" i="29" s="1"/>
  <c r="S251" i="29"/>
  <c r="U400" i="29"/>
  <c r="U1139" i="29"/>
  <c r="U1138" i="29" s="1"/>
  <c r="L488" i="29"/>
  <c r="S73" i="29"/>
  <c r="P1139" i="29"/>
  <c r="P1138" i="29" s="1"/>
  <c r="P943" i="29"/>
  <c r="U1010" i="29"/>
  <c r="P1206" i="29"/>
  <c r="P1205" i="29" s="1"/>
  <c r="L251" i="29"/>
  <c r="S943" i="29"/>
  <c r="U1206" i="29"/>
  <c r="U1205" i="29" s="1"/>
  <c r="S1206" i="29"/>
  <c r="S1205" i="29" s="1"/>
  <c r="H467" i="29"/>
  <c r="U73" i="29"/>
  <c r="P883" i="29"/>
  <c r="P882" i="29" s="1"/>
  <c r="L189" i="29"/>
  <c r="G467" i="29"/>
  <c r="P73" i="29"/>
  <c r="L499" i="29"/>
  <c r="U296" i="29"/>
  <c r="P1274" i="29"/>
  <c r="P1273" i="29" s="1"/>
  <c r="S1010" i="29"/>
  <c r="L137" i="29"/>
  <c r="U943" i="29"/>
  <c r="S883" i="29"/>
  <c r="S882" i="29" s="1"/>
  <c r="S1139" i="29"/>
  <c r="S1138" i="29" s="1"/>
  <c r="L90" i="29"/>
  <c r="L290" i="29"/>
  <c r="L518" i="29"/>
  <c r="L202" i="29"/>
  <c r="H1073" i="29"/>
  <c r="P1074" i="29"/>
  <c r="P1073" i="29" s="1"/>
  <c r="L726" i="29"/>
  <c r="O572" i="29"/>
  <c r="L446" i="29"/>
  <c r="L455" i="29"/>
  <c r="S1274" i="29"/>
  <c r="S1273" i="29" s="1"/>
  <c r="L1117" i="29"/>
  <c r="H504" i="29"/>
  <c r="L181" i="29"/>
  <c r="L1034" i="29"/>
  <c r="Q1205" i="29"/>
  <c r="L809" i="29"/>
  <c r="L696" i="29"/>
  <c r="L868" i="29"/>
  <c r="L671" i="29"/>
  <c r="N572" i="29"/>
  <c r="L480" i="29"/>
  <c r="N504" i="29"/>
  <c r="M882" i="29"/>
  <c r="S356" i="29"/>
  <c r="S1074" i="29"/>
  <c r="S1073" i="29" s="1"/>
  <c r="Q504" i="29"/>
  <c r="G572" i="29"/>
  <c r="S5" i="29"/>
  <c r="L551" i="29"/>
  <c r="L64" i="29"/>
  <c r="L573" i="29"/>
  <c r="L240" i="29"/>
  <c r="K504" i="29"/>
  <c r="L332" i="29"/>
  <c r="I1138" i="29"/>
  <c r="L678" i="29"/>
  <c r="R572" i="29"/>
  <c r="G882" i="29"/>
  <c r="P296" i="29"/>
  <c r="L583" i="29"/>
  <c r="J356" i="29"/>
  <c r="J355" i="29" s="1"/>
  <c r="L175" i="29"/>
  <c r="N1138" i="29"/>
  <c r="O467" i="29"/>
  <c r="U5" i="29"/>
  <c r="U467" i="29"/>
  <c r="L622" i="29"/>
  <c r="M111" i="29"/>
  <c r="L418" i="29"/>
  <c r="L760" i="29"/>
  <c r="T1205" i="29"/>
  <c r="Q942" i="29"/>
  <c r="G1138" i="29"/>
  <c r="K1073" i="29"/>
  <c r="G942" i="29"/>
  <c r="J1138" i="29"/>
  <c r="Q1073" i="29"/>
  <c r="Q882" i="29"/>
  <c r="R1205" i="29"/>
  <c r="L631" i="29"/>
  <c r="K467" i="29"/>
  <c r="G355" i="29"/>
  <c r="Q111" i="29"/>
  <c r="L266" i="29"/>
  <c r="L1001" i="29"/>
  <c r="I572" i="29"/>
  <c r="P210" i="29"/>
  <c r="P5" i="29"/>
  <c r="L802" i="29"/>
  <c r="L1139" i="29"/>
  <c r="H1138" i="29"/>
  <c r="M1073" i="29"/>
  <c r="O882" i="29"/>
  <c r="L744" i="29"/>
  <c r="R355" i="29"/>
  <c r="L640" i="29"/>
  <c r="L1193" i="29"/>
  <c r="P593" i="29"/>
  <c r="P592" i="29" s="1"/>
  <c r="P572" i="29"/>
  <c r="G504" i="29"/>
  <c r="O355" i="29"/>
  <c r="J1073" i="29"/>
  <c r="T1073" i="29"/>
  <c r="H942" i="29"/>
  <c r="J882" i="29"/>
  <c r="K882" i="29"/>
  <c r="L816" i="29"/>
  <c r="O1205" i="29"/>
  <c r="L194" i="29"/>
  <c r="L145" i="29"/>
  <c r="L296" i="29"/>
  <c r="R882" i="29"/>
  <c r="M467" i="29"/>
  <c r="T1138" i="29"/>
  <c r="G1073" i="29"/>
  <c r="L703" i="29"/>
  <c r="H4" i="29"/>
  <c r="N1073" i="29"/>
  <c r="O1073" i="29"/>
  <c r="U572" i="29"/>
  <c r="L433" i="29"/>
  <c r="T4" i="29"/>
  <c r="N467" i="29"/>
  <c r="N1205" i="29"/>
  <c r="O1138" i="29"/>
  <c r="L687" i="29"/>
  <c r="H572" i="29"/>
  <c r="K4" i="29"/>
  <c r="L787" i="29"/>
  <c r="L1074" i="29"/>
  <c r="O942" i="29"/>
  <c r="P356" i="29"/>
  <c r="R1073" i="29"/>
  <c r="U356" i="29"/>
  <c r="G1205" i="29"/>
  <c r="L95" i="29"/>
  <c r="L73" i="29"/>
  <c r="J4" i="29"/>
  <c r="J1205" i="29"/>
  <c r="J467" i="29"/>
  <c r="T467" i="29"/>
  <c r="L523" i="29"/>
  <c r="M1205" i="29"/>
  <c r="M1138" i="29"/>
  <c r="L1129" i="29"/>
  <c r="M572" i="29"/>
  <c r="R504" i="29"/>
  <c r="H355" i="29"/>
  <c r="L129" i="29"/>
  <c r="L753" i="29"/>
  <c r="L710" i="29"/>
  <c r="L649" i="29"/>
  <c r="Q467" i="29"/>
  <c r="H1205" i="29"/>
  <c r="K1205" i="29"/>
  <c r="T572" i="29"/>
  <c r="J572" i="29"/>
  <c r="L121" i="29"/>
  <c r="P467" i="29"/>
  <c r="Q572" i="29"/>
  <c r="L317" i="29"/>
  <c r="M942" i="29"/>
  <c r="N882" i="29"/>
  <c r="R942" i="29"/>
  <c r="N942" i="29"/>
  <c r="T593" i="29"/>
  <c r="T592" i="29" s="1"/>
  <c r="T504" i="29"/>
  <c r="K355" i="29"/>
  <c r="R111" i="29"/>
  <c r="L160" i="29"/>
  <c r="M4" i="29"/>
  <c r="L733" i="29"/>
  <c r="L528" i="29"/>
  <c r="L342" i="29"/>
  <c r="L662" i="29"/>
  <c r="R467" i="29"/>
  <c r="L276" i="29"/>
  <c r="G4" i="29"/>
  <c r="U210" i="29"/>
  <c r="R1138" i="29"/>
  <c r="Q1138" i="29"/>
  <c r="S467" i="29"/>
  <c r="K111" i="29"/>
  <c r="T882" i="29"/>
  <c r="I467" i="29"/>
  <c r="O4" i="29"/>
  <c r="Q4" i="29"/>
  <c r="S572" i="29"/>
  <c r="K572" i="29"/>
  <c r="J942" i="29"/>
  <c r="H593" i="29"/>
  <c r="H592" i="29" s="1"/>
  <c r="J111" i="29"/>
  <c r="L613" i="29"/>
  <c r="S593" i="29"/>
  <c r="S592" i="29" s="1"/>
  <c r="N111" i="29"/>
  <c r="O111" i="29"/>
  <c r="S210" i="29"/>
  <c r="L1010" i="29"/>
  <c r="K942" i="29"/>
  <c r="K593" i="29"/>
  <c r="K592" i="29" s="1"/>
  <c r="U593" i="29"/>
  <c r="U592" i="29" s="1"/>
  <c r="O593" i="29"/>
  <c r="O592" i="29" s="1"/>
  <c r="R593" i="29"/>
  <c r="R592" i="29" s="1"/>
  <c r="Q593" i="29"/>
  <c r="Q592" i="29" s="1"/>
  <c r="G593" i="29"/>
  <c r="G592" i="29" s="1"/>
  <c r="M593" i="29"/>
  <c r="M592" i="29" s="1"/>
  <c r="T111" i="29"/>
  <c r="G111" i="29"/>
  <c r="L400" i="29"/>
  <c r="T942" i="29"/>
  <c r="L717" i="29"/>
  <c r="K1138" i="29"/>
  <c r="N593" i="29"/>
  <c r="N592" i="29" s="1"/>
  <c r="J593" i="29"/>
  <c r="J592" i="29" s="1"/>
  <c r="N355" i="29"/>
  <c r="H111" i="29"/>
  <c r="Q355" i="29"/>
  <c r="J504" i="29"/>
  <c r="R4" i="29"/>
  <c r="K1273" i="29"/>
  <c r="L1273" i="29" s="1"/>
  <c r="L1274" i="29"/>
  <c r="H882" i="29"/>
  <c r="L1261" i="29"/>
  <c r="I1205" i="29"/>
  <c r="L1205" i="29" s="1"/>
  <c r="O504" i="29"/>
  <c r="T355" i="29"/>
  <c r="I111" i="29"/>
  <c r="L112" i="29"/>
  <c r="L823" i="29"/>
  <c r="L883" i="29"/>
  <c r="I882" i="29"/>
  <c r="L505" i="29"/>
  <c r="I504" i="29"/>
  <c r="L558" i="29"/>
  <c r="L928" i="29"/>
  <c r="L604" i="29"/>
  <c r="I593" i="29"/>
  <c r="M504" i="29"/>
  <c r="M355" i="29"/>
  <c r="I355" i="29"/>
  <c r="L356" i="29"/>
  <c r="N4" i="29"/>
  <c r="I4" i="29"/>
  <c r="L5" i="29"/>
  <c r="I1073" i="29"/>
  <c r="L943" i="29"/>
  <c r="I942" i="29"/>
  <c r="L312" i="29"/>
  <c r="P355" i="29" l="1"/>
  <c r="U1073" i="29"/>
  <c r="P942" i="29"/>
  <c r="S355" i="29"/>
  <c r="S111" i="29"/>
  <c r="U355" i="29"/>
  <c r="S4" i="29"/>
  <c r="U942" i="29"/>
  <c r="S942" i="29"/>
  <c r="P4" i="29"/>
  <c r="U111" i="29"/>
  <c r="U4" i="29"/>
  <c r="J1072" i="29"/>
  <c r="H1072" i="29"/>
  <c r="H466" i="29"/>
  <c r="N466" i="29"/>
  <c r="O110" i="29"/>
  <c r="Q110" i="29"/>
  <c r="L504" i="29"/>
  <c r="J110" i="29"/>
  <c r="G1072" i="29"/>
  <c r="U1072" i="29"/>
  <c r="P111" i="29"/>
  <c r="P110" i="29" s="1"/>
  <c r="M110" i="29"/>
  <c r="P466" i="29"/>
  <c r="P1072" i="29"/>
  <c r="O1072" i="29"/>
  <c r="L355" i="29"/>
  <c r="L1138" i="29"/>
  <c r="L572" i="29"/>
  <c r="K110" i="29"/>
  <c r="H110" i="29"/>
  <c r="G110" i="29"/>
  <c r="S466" i="29"/>
  <c r="N1072" i="29"/>
  <c r="G466" i="29"/>
  <c r="M1072" i="29"/>
  <c r="L467" i="29"/>
  <c r="Q1072" i="29"/>
  <c r="S1072" i="29"/>
  <c r="T1072" i="29"/>
  <c r="O466" i="29"/>
  <c r="K466" i="29"/>
  <c r="R1072" i="29"/>
  <c r="R466" i="29"/>
  <c r="R110" i="29"/>
  <c r="T466" i="29"/>
  <c r="U466" i="29"/>
  <c r="L942" i="29"/>
  <c r="L882" i="29"/>
  <c r="M466" i="29"/>
  <c r="J466" i="29"/>
  <c r="Q466" i="29"/>
  <c r="N110" i="29"/>
  <c r="K1072" i="29"/>
  <c r="T110" i="29"/>
  <c r="I1072" i="29"/>
  <c r="L1073" i="29"/>
  <c r="L4" i="29"/>
  <c r="I592" i="29"/>
  <c r="L592" i="29" s="1"/>
  <c r="L593" i="29"/>
  <c r="I466" i="29"/>
  <c r="L111" i="29"/>
  <c r="I110" i="29"/>
  <c r="S110" i="29" l="1"/>
  <c r="S3" i="29" s="1"/>
  <c r="S2" i="29" s="1"/>
  <c r="W3" i="29" s="1"/>
  <c r="U110" i="29"/>
  <c r="Q3" i="29"/>
  <c r="Q2" i="29" s="1"/>
  <c r="N3" i="29"/>
  <c r="N2" i="29" s="1"/>
  <c r="M3" i="29"/>
  <c r="M2" i="29" s="1"/>
  <c r="Q1320" i="29"/>
  <c r="O3" i="29"/>
  <c r="O2" i="29" s="1"/>
  <c r="H3" i="29"/>
  <c r="H2" i="29" s="1"/>
  <c r="G3" i="29"/>
  <c r="G2" i="29" s="1"/>
  <c r="K3" i="29"/>
  <c r="K2" i="29" s="1"/>
  <c r="U3" i="29"/>
  <c r="U2" i="29" s="1"/>
  <c r="X3" i="29" s="1"/>
  <c r="P3" i="29"/>
  <c r="P2" i="29" s="1"/>
  <c r="V3" i="29" s="1"/>
  <c r="J3" i="29"/>
  <c r="J2" i="29" s="1"/>
  <c r="R3" i="29"/>
  <c r="R2" i="29" s="1"/>
  <c r="T3" i="29"/>
  <c r="T2" i="29" s="1"/>
  <c r="L110" i="29"/>
  <c r="L466" i="29"/>
  <c r="L1072" i="29"/>
  <c r="I3" i="29"/>
  <c r="L3" i="29" l="1"/>
  <c r="I2" i="29"/>
  <c r="L2" i="29" s="1"/>
</calcChain>
</file>

<file path=xl/sharedStrings.xml><?xml version="1.0" encoding="utf-8"?>
<sst xmlns="http://schemas.openxmlformats.org/spreadsheetml/2006/main" count="16824" uniqueCount="956">
  <si>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</si>
  <si>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</si>
  <si>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</si>
  <si>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</si>
  <si>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</si>
  <si>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</si>
  <si>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</si>
  <si>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</si>
  <si>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</si>
  <si>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</si>
  <si>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</si>
  <si>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</si>
  <si>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</si>
  <si>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</si>
  <si>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</si>
  <si>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</si>
  <si>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</si>
  <si>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</si>
  <si>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</si>
  <si>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</si>
  <si>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</si>
  <si>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</si>
  <si>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</si>
  <si>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</si>
  <si>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</si>
  <si>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</si>
  <si>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</si>
  <si>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</si>
  <si>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</si>
  <si>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</si>
  <si>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</si>
  <si>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</si>
  <si>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</si>
  <si>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</si>
  <si>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</si>
  <si>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</si>
  <si>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</si>
  <si>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</si>
  <si>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</si>
  <si>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</si>
  <si>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</si>
  <si>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</si>
  <si>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</si>
  <si>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</si>
  <si>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</si>
  <si>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</si>
  <si>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</si>
  <si>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</si>
  <si>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</si>
  <si>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</si>
  <si>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</si>
  <si>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</si>
  <si>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</si>
  <si>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</si>
  <si>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</si>
  <si>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</si>
  <si>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</si>
  <si>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</si>
  <si>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</si>
  <si>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</si>
  <si>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</si>
  <si>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</si>
  <si>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</si>
  <si>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</si>
  <si>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</si>
  <si>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</si>
  <si>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</si>
  <si>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</si>
  <si>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</si>
  <si>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</si>
  <si>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</si>
  <si>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</si>
  <si>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</si>
  <si>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</si>
  <si>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</si>
  <si>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</si>
  <si>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</si>
  <si>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</si>
  <si>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</si>
  <si>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</si>
  <si>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</si>
  <si>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</si>
  <si>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</si>
  <si>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</si>
  <si>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</si>
  <si>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</si>
  <si>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</si>
  <si>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</si>
  <si>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</si>
  <si>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</si>
  <si>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</si>
  <si>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</si>
  <si>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</si>
  <si>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</si>
  <si>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</si>
  <si>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</si>
  <si>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</si>
  <si>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</si>
  <si>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</si>
  <si>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</si>
  <si>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</si>
  <si>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</si>
  <si>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</si>
  <si>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</si>
  <si>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</si>
  <si>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</si>
  <si>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</si>
  <si>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</si>
  <si>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</si>
  <si>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</si>
  <si>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</si>
  <si>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</si>
  <si>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</si>
  <si>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</si>
  <si>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</si>
  <si>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</si>
  <si>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</si>
  <si>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</si>
  <si>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</si>
  <si>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</si>
  <si>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</si>
  <si>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</si>
  <si>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</si>
  <si>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</si>
  <si>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</si>
  <si>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</si>
  <si>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</si>
  <si>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</si>
  <si>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</si>
  <si>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</si>
  <si>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</si>
  <si>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</si>
  <si>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</si>
  <si>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</si>
  <si>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</si>
  <si>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</si>
  <si>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</si>
  <si>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</si>
  <si>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</si>
  <si>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</si>
  <si>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</si>
  <si>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</si>
  <si>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</si>
  <si>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</si>
  <si>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</si>
  <si>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</si>
  <si>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</si>
  <si>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</si>
  <si>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</si>
  <si>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</si>
  <si>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</si>
  <si>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</si>
  <si>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</si>
  <si>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</si>
  <si>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</si>
  <si>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</si>
  <si>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</si>
  <si>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</si>
  <si>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</si>
  <si>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</si>
  <si>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</si>
  <si>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</si>
  <si>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</si>
  <si>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</si>
  <si>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</si>
  <si>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</si>
  <si>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</si>
  <si>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</si>
  <si>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</si>
  <si>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</si>
  <si>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</si>
  <si>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</si>
  <si>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</si>
  <si>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</si>
  <si>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</si>
  <si>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</si>
  <si>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</si>
  <si>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</si>
  <si>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</si>
  <si>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</si>
  <si>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</si>
  <si>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</si>
  <si>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</si>
  <si>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</si>
  <si>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</si>
  <si>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</si>
  <si>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</si>
  <si>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</si>
  <si>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</si>
  <si>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</si>
  <si>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</si>
  <si>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</si>
  <si>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</si>
  <si>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</si>
  <si>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</si>
  <si>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</si>
  <si>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</si>
  <si>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</si>
  <si>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</si>
  <si>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</si>
  <si>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</si>
  <si>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</si>
  <si>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</si>
  <si>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</si>
  <si>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</si>
  <si>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</si>
  <si>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</si>
  <si>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</si>
  <si>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</si>
  <si>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</si>
  <si>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</si>
  <si>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</si>
  <si>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</si>
  <si>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</si>
  <si>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</si>
  <si>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</si>
  <si>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</si>
  <si>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</si>
  <si>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</si>
  <si>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</si>
  <si>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</si>
  <si>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</si>
  <si>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</si>
  <si>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</si>
  <si>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</si>
  <si>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</si>
  <si>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</si>
  <si>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</si>
  <si>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</si>
  <si>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</si>
  <si>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</si>
  <si>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</si>
  <si>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</si>
  <si>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</si>
  <si>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</si>
  <si>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</si>
  <si>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</si>
  <si>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</si>
  <si>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</si>
  <si>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</si>
  <si>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</si>
  <si>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</si>
  <si>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</si>
  <si>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</si>
  <si>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</si>
  <si>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</si>
  <si>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</si>
  <si>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</si>
  <si>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</si>
  <si>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</si>
  <si>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</si>
  <si>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</si>
  <si>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</si>
  <si>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</si>
  <si>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</si>
  <si>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</si>
  <si>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</si>
  <si>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</si>
  <si>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</si>
  <si>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</si>
  <si>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</si>
  <si>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</si>
  <si>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</si>
  <si>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</si>
  <si>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</si>
  <si>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</si>
  <si>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</si>
  <si>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</si>
  <si>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</si>
  <si>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</si>
  <si>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</si>
  <si>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</si>
  <si>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</si>
  <si>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</si>
  <si>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</si>
  <si>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</si>
  <si>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</si>
  <si>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</si>
  <si>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</si>
  <si>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</si>
  <si>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</si>
  <si>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</si>
  <si>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</si>
  <si>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</si>
  <si>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</si>
  <si>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</si>
  <si>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</si>
  <si>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</si>
  <si>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</si>
  <si>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</si>
  <si>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</si>
  <si>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</si>
  <si>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</si>
  <si>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</si>
  <si>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</si>
  <si>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</si>
  <si>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</si>
  <si>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</si>
  <si>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</si>
  <si>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</si>
  <si>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</si>
  <si>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</si>
  <si>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</si>
  <si>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</si>
  <si>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</si>
  <si>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</si>
  <si>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</si>
  <si>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</si>
  <si>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</si>
  <si>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</si>
  <si>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</si>
  <si>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</si>
  <si>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</si>
  <si>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</si>
  <si>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</si>
  <si>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</si>
  <si>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</si>
  <si>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</si>
  <si>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</si>
  <si>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</si>
  <si>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</si>
  <si>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</si>
  <si>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</si>
  <si>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</si>
  <si>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</si>
  <si>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</si>
  <si>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</si>
  <si>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</si>
  <si>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</si>
  <si>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</si>
  <si>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</si>
  <si>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</si>
  <si>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</si>
  <si>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</si>
  <si>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</si>
  <si>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</si>
  <si>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</si>
  <si>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</si>
  <si>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</si>
  <si>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</si>
  <si>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</si>
  <si>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</si>
  <si>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</si>
  <si>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</si>
  <si>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</si>
  <si>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</si>
  <si>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</si>
  <si>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</si>
  <si>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</si>
  <si>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</si>
  <si>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</si>
  <si>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</si>
  <si>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</si>
  <si>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</si>
  <si>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</si>
  <si>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</si>
  <si>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</si>
  <si>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</si>
  <si>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</si>
  <si>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</si>
  <si>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</si>
  <si>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</si>
  <si>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</si>
  <si>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</si>
  <si>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</si>
  <si>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</si>
  <si>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</si>
  <si>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</si>
  <si>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</si>
  <si>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</si>
  <si>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</si>
  <si>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</si>
  <si>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</si>
  <si>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</si>
  <si>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</si>
  <si>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</si>
  <si>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</si>
  <si>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</si>
  <si>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</si>
  <si>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</si>
  <si>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</si>
  <si>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</si>
  <si>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</si>
  <si>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</si>
  <si>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</si>
  <si>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</si>
  <si>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</si>
  <si>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</si>
  <si>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</si>
  <si>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</si>
  <si>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</si>
  <si>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</si>
  <si>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</si>
  <si>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</si>
  <si>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</si>
  <si>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</si>
  <si>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</si>
  <si>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</si>
  <si>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</si>
  <si>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</si>
  <si>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</si>
  <si>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</si>
  <si>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</si>
  <si>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</si>
  <si>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</si>
  <si>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</si>
  <si>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</si>
  <si>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</si>
  <si>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</si>
  <si>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</si>
  <si>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</si>
  <si>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</si>
  <si>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</si>
  <si>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</si>
  <si>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</si>
  <si>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</si>
  <si>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</si>
  <si>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</si>
  <si>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</si>
  <si>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</si>
  <si>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</si>
  <si>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</si>
  <si>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</si>
  <si>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</si>
  <si>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</si>
  <si>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</si>
  <si>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</si>
  <si>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</si>
  <si>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</si>
  <si>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</si>
  <si>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</si>
  <si>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</si>
  <si>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</si>
  <si>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</si>
  <si>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</si>
  <si>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</si>
  <si>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</si>
  <si>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</si>
  <si>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</si>
  <si>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</si>
  <si>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</si>
  <si>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</si>
  <si>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</si>
  <si>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</si>
  <si>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</si>
  <si>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</si>
  <si>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</si>
  <si>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</si>
  <si>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</si>
  <si>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</si>
  <si>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</si>
  <si>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</si>
  <si>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</si>
  <si>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</si>
  <si>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</si>
  <si>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</si>
  <si>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</si>
  <si>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</si>
  <si>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</si>
  <si>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</si>
  <si>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</si>
  <si>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</si>
  <si>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</si>
  <si>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</si>
  <si>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</si>
  <si>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</si>
  <si>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</si>
  <si>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</si>
  <si>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</si>
  <si>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</si>
  <si>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</si>
  <si>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</si>
  <si>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</si>
  <si>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</si>
  <si>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</si>
  <si>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</si>
  <si>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</si>
  <si>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</si>
  <si>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</si>
  <si>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</si>
  <si>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</si>
  <si>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</si>
  <si>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</si>
  <si>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</si>
  <si>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</si>
  <si>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</si>
  <si>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</si>
  <si>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</si>
  <si>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</si>
  <si>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</si>
  <si>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</si>
  <si>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</si>
  <si>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</si>
  <si>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</si>
  <si>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</si>
  <si>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</si>
  <si>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</si>
  <si>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</si>
  <si>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</si>
  <si>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</si>
  <si>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</si>
  <si>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</si>
  <si>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</si>
  <si>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</si>
  <si>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</si>
  <si>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</si>
  <si>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</si>
  <si>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</si>
  <si>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</si>
  <si>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</si>
  <si>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</si>
  <si>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</si>
  <si>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</si>
  <si>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</si>
  <si>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</si>
  <si>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</si>
  <si>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</si>
  <si>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</si>
  <si>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</si>
  <si>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</si>
  <si>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</si>
  <si>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</si>
  <si>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</si>
  <si>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</si>
  <si>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</si>
  <si>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</si>
  <si>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</si>
  <si>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</si>
  <si>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</si>
  <si>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</si>
  <si>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</si>
  <si>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</si>
  <si>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</si>
  <si>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</si>
  <si>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</si>
  <si>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</si>
  <si>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</si>
  <si>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</si>
  <si>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</si>
  <si>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</si>
  <si>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</si>
  <si>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</si>
  <si>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</si>
  <si>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</si>
  <si>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</si>
  <si>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</si>
  <si>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</si>
  <si>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</si>
  <si>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</si>
  <si>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</si>
  <si>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</si>
  <si>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</si>
  <si>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</si>
  <si>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</si>
  <si>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</si>
  <si>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</si>
  <si>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</si>
  <si>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</si>
  <si>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</si>
  <si>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</si>
  <si>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</si>
  <si>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</si>
  <si>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</si>
  <si>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</si>
  <si>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</si>
  <si>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</si>
  <si>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</si>
  <si>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</si>
  <si>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</si>
  <si>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</si>
  <si>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</si>
  <si>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</si>
  <si>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</si>
  <si>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</si>
  <si>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</si>
  <si>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</si>
  <si>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</si>
  <si>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</si>
  <si>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</si>
  <si>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</si>
  <si>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</si>
  <si>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</si>
  <si>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</si>
  <si>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</si>
  <si>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</si>
  <si>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</si>
  <si>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</si>
  <si>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</si>
  <si>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</si>
  <si>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</si>
  <si>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</si>
  <si>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</si>
  <si>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</si>
  <si>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A754025</t>
  </si>
  <si>
    <t>A754029</t>
  </si>
  <si>
    <t>Provedba ugovora o koncesiji - Bina-Istra</t>
  </si>
  <si>
    <t>A587053</t>
  </si>
  <si>
    <t>Provedba ugovora o koncesiji - Autocesta Zagreb-Macelj</t>
  </si>
  <si>
    <t>RKP 48031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</si>
  <si>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</si>
  <si>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</si>
  <si>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</si>
  <si>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</si>
  <si>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</si>
  <si>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Članarine u međunarodnim organizacijama u pomorstvu</t>
  </si>
  <si>
    <t>T754034</t>
  </si>
  <si>
    <t>A754035</t>
  </si>
  <si>
    <t>Provedba ugovora o koncesiji za izgradnju novog putničkog terminala Zračne luke Zagreb</t>
  </si>
  <si>
    <t>Priprema projekata i planskih dokumenata u unutarnjoj plovidbi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</si>
  <si>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</si>
  <si>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</si>
  <si>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</si>
  <si>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</si>
  <si>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</si>
  <si>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</si>
  <si>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</si>
  <si>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</si>
  <si>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</si>
  <si>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</si>
  <si>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UPRAVLJANJE FONDOVIMA EU</t>
  </si>
  <si>
    <t>Kapitalne pomoći temeljem prijenosa EU sredstava</t>
  </si>
  <si>
    <t>Naknade šteta zaposlenicima</t>
  </si>
  <si>
    <t>A754037</t>
  </si>
  <si>
    <t xml:space="preserve"> </t>
  </si>
  <si>
    <t>Medicinska i laboratorijska oprema</t>
  </si>
  <si>
    <t>Tekuće pomoći temeljem prijenosa EU sredstava</t>
  </si>
  <si>
    <t>T754039</t>
  </si>
  <si>
    <t>OP Konkurentnost i kohezija, prioritetna os 7. Povezanost i mobilnost</t>
  </si>
  <si>
    <t>Uprava sigurnosti plovidbe</t>
  </si>
  <si>
    <t>CEF 2014.-2020.- FAIRway Hrvatska - koordinirana provedba Master plana za rehabilitaciju i održavanje plovnog puta rijeke Dunav i njegovih plovnih pritoka</t>
  </si>
  <si>
    <t>T754040</t>
  </si>
  <si>
    <t>K810052</t>
  </si>
  <si>
    <t>Glavno tajništvo i zajednički rashodi</t>
  </si>
  <si>
    <t>T754041</t>
  </si>
  <si>
    <t>OP Konkurentnost i kohezija, specifični cilj 2a1 Razvoj infrastrukture širokopojasne mreže sljedeće generacije</t>
  </si>
  <si>
    <t>K810053</t>
  </si>
  <si>
    <t>CEF 2014.-2020.- RIS COMEX- Primjena RIS-a u upravljanju prometnim koridorima</t>
  </si>
  <si>
    <t>RKP 49083</t>
  </si>
  <si>
    <t>Hrvatska agencija za civilno zrakoplovstvo</t>
  </si>
  <si>
    <t>A909001</t>
  </si>
  <si>
    <t>Plaće u naravi</t>
  </si>
  <si>
    <t>Negativne tečajne razlike i razlike zbog primjene valutne klauzule</t>
  </si>
  <si>
    <t>3101 - UPRAVLJANJE NA PODRUČJU PROMETNE POLITIKE - 31 PROMET, PROMETNA INFRASTRUKTURA I KOMUNIKACIJE</t>
  </si>
  <si>
    <t>3113 - RAZVOJ SUSTAVA ZRAČNOG PROMETA - 31 PROMET, PROMETNA INFRASTRUKTURA I KOMUNIKACIJE</t>
  </si>
  <si>
    <t>3107 - RAZVOJ TRŽIŠTA POŠTANSKIH USLUGA I ELEKTRONIČKIH KOMUNIKACIJA - 31 PROMET, PROMETNA INFRASTRUKTURA I KOMUNIKACIJE</t>
  </si>
  <si>
    <t>3111 - PRIPREMA I PROVEDBA PROJEKATA SUFINANCIRANIH SREDSTVIMA FONDOVA EU - 31 PROMET, PROMETNA INFRASTRUKTURA I KOMUNIKACIJE</t>
  </si>
  <si>
    <t>3117 - ISTRAŽIVANJE NESREĆA U PROMETU - 31 PROMET, PROMETNA INFRASTRUKTURA I KOMUNIKACIJE</t>
  </si>
  <si>
    <t>Agencija za istraživanje nesreća u zračnom, pomorskom i željezničkom prometu</t>
  </si>
  <si>
    <t>Agencija za sigurnost željezničkog prometa</t>
  </si>
  <si>
    <t>06505</t>
  </si>
  <si>
    <t>06545</t>
  </si>
  <si>
    <t>06551</t>
  </si>
  <si>
    <t>45228</t>
  </si>
  <si>
    <t>48031</t>
  </si>
  <si>
    <t>49083</t>
  </si>
  <si>
    <t>06560</t>
  </si>
  <si>
    <t>NAZIV</t>
  </si>
  <si>
    <t>PROGRAM</t>
  </si>
  <si>
    <t>CEF 2017.-2019.-CROCODILE II CROATIA-Uvođenje inteligentnih prometnih sustava (ITS) na TNT cestama</t>
  </si>
  <si>
    <t>065 MINISTARSTVO MORA, PROMETA I INFRASTRUKTURE</t>
  </si>
  <si>
    <t>Glava 05 Ministarstvo mora, prometa i infrastrukture</t>
  </si>
  <si>
    <t>Glava 45 Agencija za obalni linijski pomorski promet</t>
  </si>
  <si>
    <t>Administracija i upravljanje Agencije za obalni linijski pomorski promet</t>
  </si>
  <si>
    <t>Izgradnja, sanacija i rekonstrukcija objekata podgradnje u lukama otvorenim za javni promet od županijskog i lokalnog značaja te modernizacija, obnova i izgradnja ribarske infrastrukture</t>
  </si>
  <si>
    <t>Priprema i provedba projekata u pomorstvu</t>
  </si>
  <si>
    <t>Subvencije trgovačkim društvima i zadrugama izvan javnog sektora</t>
  </si>
  <si>
    <t>Subvencije trgovačkim društvima, zadrugama, poljoprivrednicima i obrtnicima iz EU sredstava</t>
  </si>
  <si>
    <t>Kapitalne pomoći iz EU sredstava</t>
  </si>
  <si>
    <t>Modernizacija i restrukturiranje cestovnog sektora</t>
  </si>
  <si>
    <t>Tekuće donacije iz EU sredstava</t>
  </si>
  <si>
    <t>Kapitalne donacije iz EU sredstava</t>
  </si>
  <si>
    <t>Promidžba pomorstva Republike Hrvatske</t>
  </si>
  <si>
    <t>K663006</t>
  </si>
  <si>
    <t>Tekuće pomoći međunarodnim organizacijama te institucijama i tijelima EU</t>
  </si>
  <si>
    <t>06565</t>
  </si>
  <si>
    <t>Potpora trgovačkim društvima u javnom sektoru u pripremi i provedbi projekata planiranih za sufinanciranje iz EU fondova</t>
  </si>
  <si>
    <t>A663007</t>
  </si>
  <si>
    <t>A840004</t>
  </si>
  <si>
    <t>K754042</t>
  </si>
  <si>
    <t>A754044</t>
  </si>
  <si>
    <t>A917001</t>
  </si>
  <si>
    <t>T754048</t>
  </si>
  <si>
    <t>K754049</t>
  </si>
  <si>
    <t>Glava 65 Hrvatska regulatorna agencija za mrežne djelatnosti</t>
  </si>
  <si>
    <t>Prilagodba željezničkih graničnih prijelaza za provedbu schengenske pravne stečevine</t>
  </si>
  <si>
    <t>T754054</t>
  </si>
  <si>
    <t>Uprava pomorstva</t>
  </si>
  <si>
    <t>Uprava unutarnje plovidbe</t>
  </si>
  <si>
    <t>3116 - RAZVOJ SUSTAVA POMORSKOG PROMETA, POMORSKOG DOBRA I LUKA, TE ZAŠTITA OKOLIŠA OD ONEČIŠĆENJA S POMORSKIH OBJEKATA - 31 PROMET, PROMETNA INFRASTRUKTURA I KOMUNIKACIJE</t>
  </si>
  <si>
    <t>3109 - SIGURNOST PLOVIDBE - 31 PROMET, PROMETNA INFRASTRUKTURA I KOMUNIKACIJE</t>
  </si>
  <si>
    <t>3115 - RAZVOJ UNUTARNJE PLOVIDBE - 31 PROMET, PROMETNA INFRASTRUKTURA I KOMUNIKACIJE</t>
  </si>
  <si>
    <t>3110 - IZGRADNJA I ODRŽAVANJE CESTOVNE INFRASTRUKTURE - 31 PROMET, PROMETNA INFRASTRUKTURA I KOMUNIKACIJE</t>
  </si>
  <si>
    <t>3114 -IZGRADNJA I ODRŽAVANJE ŽELJEZNIČKE INFRASTRUKTURE - 31 PROMET, PROMETNA INFRASTRUKTURA I KOMUNIKACIJE</t>
  </si>
  <si>
    <t>3112 - INSPEKCIJSKI NADZOR CESTOVNOG PROMETA, CESTA I ŽIČARA - 31 PROMET, PROMETNA INFRASTRUKTURA I KOMUNIKACIJE</t>
  </si>
  <si>
    <t>K810056</t>
  </si>
  <si>
    <t>CEF 2014.-2020. Izrada studije utjecaja na okoliš i projektne dokumentacije za kritičnu dionicu rijeke Save</t>
  </si>
  <si>
    <t>3118-RAZVOJ I SIGURNOST KOPNENOG PROMETA - 31 PROMET, PROMETNA INFRASTRUKTURA I KOMUNIKACIJA</t>
  </si>
  <si>
    <t>0486</t>
  </si>
  <si>
    <t>Upravljanje, organizacija i regulacija željezničkog prometa</t>
  </si>
  <si>
    <t>Poslovni objekti</t>
  </si>
  <si>
    <t>POMORSTVO, UNUTARNJA PLOVIDBA I SIGURNOST PLOVIDBE</t>
  </si>
  <si>
    <t>PROMET I INFRASTRUKTURA</t>
  </si>
  <si>
    <t>Kapitalne pomoći proračunskim korisnicima drugih proračuna</t>
  </si>
  <si>
    <t>A754057</t>
  </si>
  <si>
    <t>Nacionalni sustav za suzbijanje  onečišćenja mora velikih razmjera - EAS HR</t>
  </si>
  <si>
    <t>Projekt proširenja i produbljenja plovnog kanala Privlački gaz</t>
  </si>
  <si>
    <t>T810059</t>
  </si>
  <si>
    <t>T810060</t>
  </si>
  <si>
    <t>A754061</t>
  </si>
  <si>
    <t>Naknada dijela cestarine za korištenje autocesta i objekata pod naplatom za vozila hitnih službi</t>
  </si>
  <si>
    <t>Potpora u provedbi CEF projekata željezničkog sektora</t>
  </si>
  <si>
    <t>CEF PSA - Uspostava baze podataka za sudionike e-mobilnosti</t>
  </si>
  <si>
    <t>T587063</t>
  </si>
  <si>
    <t>A754063</t>
  </si>
  <si>
    <t>Održavanje mreže plovila - čistača za djelovanje kod iznenadnih onečišćenja mora</t>
  </si>
  <si>
    <t>Poticaji u kombiniranom prijevozu tereta</t>
  </si>
  <si>
    <t>A754064</t>
  </si>
  <si>
    <t>INTERREG Va - Italija-Hrvatska Projekt INTESA Usklađivanje i optimizacija mreže nacionalnih pomorskih administracija Jadranskog mora</t>
  </si>
  <si>
    <t>Kapitalne pomoći kreditnim i ostalim financijskim institucijama te trgovačkim društvima i zadrugama izvan javnog sektora</t>
  </si>
  <si>
    <t>Uklanjanje podrtina i potonulih stvari</t>
  </si>
  <si>
    <t>A754065</t>
  </si>
  <si>
    <t>T810064</t>
  </si>
  <si>
    <t>INTERREG Va - Italija-Hrvatska Projekt GUTTA - Uštede goriva i smanjenje emisija iz pomorskog prometa u Jadranskom moru</t>
  </si>
  <si>
    <t>T587065</t>
  </si>
  <si>
    <t>Glava</t>
  </si>
  <si>
    <t>Administracija i upravljanje (iz evidencijskih prihoda)</t>
  </si>
  <si>
    <t>CEF Tehnička pomoć</t>
  </si>
  <si>
    <t>CEF PSA - Razvoj standarda za pružanje multimodalnih putnih informacija</t>
  </si>
  <si>
    <t>T810065</t>
  </si>
  <si>
    <t>Sufinanciranje izdavanja licencija inženjerima tehnologije prometa i transporta</t>
  </si>
  <si>
    <t>A754066</t>
  </si>
  <si>
    <t>Uprava za EU fondove i strateško planiranje</t>
  </si>
  <si>
    <t xml:space="preserve">Održavanje školskih brodova srednjoškolskih pomorskih učilišta i opremanje obveznom opremom u skladu s odredbama STCW Konvencije </t>
  </si>
  <si>
    <t>A754067</t>
  </si>
  <si>
    <t>Provedba aktivnosti vezanih uz COVID-19 (koronavirus)</t>
  </si>
  <si>
    <t>Lučka uprava Rijeka</t>
  </si>
  <si>
    <t>Lučka uprava Zadar</t>
  </si>
  <si>
    <t>Lučka uprava Šibenik</t>
  </si>
  <si>
    <t>Lučka uprava Split</t>
  </si>
  <si>
    <t>Lučka uprava Ploče</t>
  </si>
  <si>
    <t>Lučka uprava Dubrovnik</t>
  </si>
  <si>
    <t>Glava 70  Državne lučke uprave</t>
  </si>
  <si>
    <t>06570</t>
  </si>
  <si>
    <t>Javna ustanova Lučka uprava Osijek</t>
  </si>
  <si>
    <t>Javna ustanova Lučka uprava Vukovar</t>
  </si>
  <si>
    <t>Javna ustanova Lučka uprava Slavonski Brod</t>
  </si>
  <si>
    <t>Javna ustanova Lučka uprava Sisak</t>
  </si>
  <si>
    <t>Ostala prava</t>
  </si>
  <si>
    <t>RKP 51302</t>
  </si>
  <si>
    <t>RKP 51271</t>
  </si>
  <si>
    <t>RKP 51335</t>
  </si>
  <si>
    <t>RKP 51327</t>
  </si>
  <si>
    <t>RKP 51298</t>
  </si>
  <si>
    <t>RKP 51343</t>
  </si>
  <si>
    <t>RKP 51319</t>
  </si>
  <si>
    <t>RKP 51280</t>
  </si>
  <si>
    <t>RKP 51263</t>
  </si>
  <si>
    <t>RKP 51255</t>
  </si>
  <si>
    <t>Kamate za primljene kredite i zajmove od kreditnih i ostalih financijskih institucija izvan javnog sektora</t>
  </si>
  <si>
    <t>Program dodjele državnih potpora sektoru mora, prometa, prometne infrastrukture i povezanim djelatnostima u aktualnoj pandemiji COVID-a 19</t>
  </si>
  <si>
    <t>OP Konkurentnost i kohezija, prioritetna os 7. Povezanost i mobilnost - Izgradnja terminala za pretovar rasutih tereta u luci Osijek</t>
  </si>
  <si>
    <t>INTERREG DIONYSUS - Integracija Dunavske regije u pametan i održiv multimodalni i intermodalni transportni lanac</t>
  </si>
  <si>
    <t>CEF - Priprema projektne dokumentacije za izgradnju vertikalne obale u Luci Vukovar</t>
  </si>
  <si>
    <t xml:space="preserve">Administracija i upravljanje </t>
  </si>
  <si>
    <t>K810067</t>
  </si>
  <si>
    <t>CEF 2014.-2020.- Priprema FAIRway 2 radova na Rajna - Dunav koridoru</t>
  </si>
  <si>
    <t>EKO - REKUPA - revitalizacija rijeke Kupe za putničku i sportsku plovidbu</t>
  </si>
  <si>
    <t>Izgradnja sportskog pristaništa Nemetin</t>
  </si>
  <si>
    <t>Gradnja i održavanje</t>
  </si>
  <si>
    <t>Otplata zajmova Zagrebačke banke i HBOR-a</t>
  </si>
  <si>
    <t>Otplata glavnice primljenih kredita od tuzemnih kreditnih institucija izvan javnog sektora</t>
  </si>
  <si>
    <t>CEF-izgradnja i nadogradnja infrastrukture  u luci Slavonski Brod</t>
  </si>
  <si>
    <t xml:space="preserve">Gradnja i održavanje </t>
  </si>
  <si>
    <t xml:space="preserve">Ostale usluge </t>
  </si>
  <si>
    <t>Projekt integracije trgovine i transporta - otplata Zajmova  Svjetske banke  (IBRD)</t>
  </si>
  <si>
    <t>Otplata glavnice primljenih zajmova od međunarodnih organizacija</t>
  </si>
  <si>
    <t>Kamate za primljene kredite i zajmove od međunarodnih organizacija, institucija i tijela EU te inozemnih vlada</t>
  </si>
  <si>
    <t>K754068</t>
  </si>
  <si>
    <t>A928001</t>
  </si>
  <si>
    <t>A928002</t>
  </si>
  <si>
    <t>T928003</t>
  </si>
  <si>
    <t>K928004</t>
  </si>
  <si>
    <t xml:space="preserve">Komunalne usluge </t>
  </si>
  <si>
    <t xml:space="preserve">Zdravstvene i veterinarske usluge </t>
  </si>
  <si>
    <t>Penali, ležarine i drugo</t>
  </si>
  <si>
    <t>Ugovorene kazne i ostale naknade šteta</t>
  </si>
  <si>
    <t xml:space="preserve">Komunikacijska oprema </t>
  </si>
  <si>
    <t xml:space="preserve">Uređaji, strojevi i oprema za ostale namjene </t>
  </si>
  <si>
    <t xml:space="preserve">Višegodišnji nasadi  </t>
  </si>
  <si>
    <t>Ostala nematerijalna proizvedena imovina</t>
  </si>
  <si>
    <t>Patenti</t>
  </si>
  <si>
    <t>Dodatna ulaganja za ostalu nefinancijsku imovinu</t>
  </si>
  <si>
    <t>Projekt Nova luka Zadar - Otplata zajma banaka EIB i KfW</t>
  </si>
  <si>
    <t>Otplata glavnice primljenih kredita od inozemnih kreditnih institucija</t>
  </si>
  <si>
    <t>3111 - PRIPREMA I PROVEDBA PROJEKATA SUFINANCIRANIH SREDSTVIMA EU - 31 PROMET, PROMETNA INFRASTRUKTURA I KOMUNIKACIJE</t>
  </si>
  <si>
    <t>INTERREG VA - ITALIJA - HRVATSKA - Projekt SUSPORT - Projekt održivih luka</t>
  </si>
  <si>
    <t>OPERATIVNI PROGRAM RIBARSTVA (EFPR) - MODERNIZACIJA I PROŠIRENJE RIBARSKE LUKE VELA LAMJANA, KALI</t>
  </si>
  <si>
    <t>OPERATIVNI PROGRAM RIBARSTVA (EFPR) - RIBARSKA LUKA VELA LAMJANA, KALI - FAZA 2 - POVEĆANJE KVALITETE, KONTROLE I SLJEDIVOSTI ISKRCAJA RIBARSKIH PLOVILA</t>
  </si>
  <si>
    <t>OPERATIVNI PROGRAM RIBARSTVA (EFPR) - REKONSTRUKCIJA POSTOJEĆE INFRASTRUKTURE NA PODRUČJU RIBARSKE LUKE GAŽENICA</t>
  </si>
  <si>
    <t>Ceste, željeznice i ostali prometni objekti</t>
  </si>
  <si>
    <t>A931001</t>
  </si>
  <si>
    <t>A931002</t>
  </si>
  <si>
    <t>A930001</t>
  </si>
  <si>
    <t>A930002</t>
  </si>
  <si>
    <t>T930003</t>
  </si>
  <si>
    <t>CEF 2014-2020 - Priprema FAIRway 2 radova na koridoru Rajna-Dunav - Privezišta</t>
  </si>
  <si>
    <t>K930004</t>
  </si>
  <si>
    <t>K930005</t>
  </si>
  <si>
    <t>A810068</t>
  </si>
  <si>
    <t>A810069</t>
  </si>
  <si>
    <t>INTERREG Va Mađarska-Hrvatska  - projekt VICINaD Virtualno povezivanje industrijskih središta na rijeci Dravi između Mađarske i Hrvatske</t>
  </si>
  <si>
    <t>K810070</t>
  </si>
  <si>
    <t>Strateške zalihe</t>
  </si>
  <si>
    <t xml:space="preserve">INTERREG Va - Italija-Hrvatska  Projekt CHARGE - Kapitalizacija i harmonizacija pomorskog obalnog prometa na  Jadranu </t>
  </si>
  <si>
    <t>3111-PRIPREMA I PROVEDBA PROJEKATA SUFINANCIRANIH SREDSTVIMA FONDOVA EU - PROMET, PROMETNA INFRASTRUKTURA I KOMUNIKACIJE</t>
  </si>
  <si>
    <t>T754069</t>
  </si>
  <si>
    <t>A587069</t>
  </si>
  <si>
    <t>A587070</t>
  </si>
  <si>
    <t>T587071</t>
  </si>
  <si>
    <t>INTERREG VA - ITALIJA - HRVATSKA - Projekt REMEMBER - Očuvanje i promocija pomorske kulturne baštine</t>
  </si>
  <si>
    <t>K587072</t>
  </si>
  <si>
    <t>K587073</t>
  </si>
  <si>
    <t xml:space="preserve">Dodatna ulaganja na postrojenjima i opremi </t>
  </si>
  <si>
    <t>OTPLATA ZAJMA EDCF - KOREA EXIMBANK - PROJEKT "SAMSUNG"</t>
  </si>
  <si>
    <t xml:space="preserve">Otplata glavnice zajma </t>
  </si>
  <si>
    <t>OTPLATA ZAJMA SVJETSKE BANKE (IBRD) br.7638 HR - PROJEKT OBNOVE RIJEČKOG PROMETNOG PRAVCA II</t>
  </si>
  <si>
    <t>CEF PROJEKT - RAZVOJ MULTIMODALNE PLATFORME U LUCI RIJEKA  I POVEZIVANJE S KONTEJNERSKIM TERMINALOM JADRANSKA VRATA (POR2CORE - AGCT)</t>
  </si>
  <si>
    <t>CEF PROJEKT - UNAPREĐENJE INFRASTRUKTURE LUKE RIJEKA - KONTEJNERSKI TERMINAL ZAGREBAČKA OBALA (POR2CORE- ZCT)</t>
  </si>
  <si>
    <t>CEF PROJEKT- UNAPREĐENJE INFRASTRUKTURE LUKE RIJEKA - TERMINAL ZA GENERALNE TERETE RAŠA (POR2CORE - GCT)</t>
  </si>
  <si>
    <t>CEF PROJEKT - UNAPREĐENJE INFRASTRUKTURE LUKE RIJEKA - PRODUBLJENJE JUŽNOG VEZA NA KONTEJNERSKOM TERMINALU JADRANSKA VRATA (POR2CORE-AGCT DREDGING)</t>
  </si>
  <si>
    <t>CEF PROJEKT - UNAPREĐENJE INFRASTRUKTURE LUKE RIJEKA - INFORMATIČKI SUSTAV LUČKE ZAJEDNICE (POR2CORE - PCS)</t>
  </si>
  <si>
    <t>CEF PROJEKT - UNAPREĐENJE INFRASTRUKTURE LUKE RIJEKA - BAZEN RIJEKA (POR2CORE - RIJEKA BASIN)</t>
  </si>
  <si>
    <t>CEF PROJEKT - UNAPREĐENJE INFRASTRUKTURE LUKE RIJEKA - TERMINAL ZA RASUTI TERET BAKAR (POR2CORE -BCTB)</t>
  </si>
  <si>
    <t>RUŠENJE SKLADIŠTA U LUCI RIJEKA</t>
  </si>
  <si>
    <t>A810073</t>
  </si>
  <si>
    <t>A810074</t>
  </si>
  <si>
    <t>T810075</t>
  </si>
  <si>
    <t>INTERREG Va - Italija-Hrvatska - Projekt INTESA Unaprjeđenje efikasnosti i sigurnosti pomorskog prometa u Jadranu</t>
  </si>
  <si>
    <t>K810076</t>
  </si>
  <si>
    <t>INTERREG Va - Italija-Hrvatska Projekt PROMARES - Promoviranje pomorskog i multimodalnog teretnog transporta u Jadranskom moru</t>
  </si>
  <si>
    <t>K810077</t>
  </si>
  <si>
    <t>INTERREG Va - Italija-Hrvatska Projekt SUSPORT - Unaprjeđenje energetske učinkovitosti u lukama u Jadranskom moru</t>
  </si>
  <si>
    <t>K810078</t>
  </si>
  <si>
    <t>INTERREG ADRION Projekt ADRIPASS - Integracija multimodalnog transporta u Jadransko-jonskoj regiji</t>
  </si>
  <si>
    <t>T810079</t>
  </si>
  <si>
    <t>INTERREG ADRION Projekt MultiAPPRO - Multidisciplinarni pristup i rješenja u razvoju intermodalnog prijevoza u regiji</t>
  </si>
  <si>
    <t>T810080</t>
  </si>
  <si>
    <t>K810071</t>
  </si>
  <si>
    <t>K810072</t>
  </si>
  <si>
    <t>OTPLATA ZAJMA EBRD - PROJEKT MODERNIZACIJE LUČKE INFRASTRUKTURE LUKE ŠIBENIK - DOMAĆA KOMPONENTA</t>
  </si>
  <si>
    <t>OTPLATA ZAJMA HBOR - PROJEKT MODERNIZACIJE LUČKOG PODRUČJA LUKE ŠIBENIK</t>
  </si>
  <si>
    <t>Kamate za primljene kredite i zajamove od kreditnih i ostalih financijskih institucija u javnom sektoru</t>
  </si>
  <si>
    <t>INTERREG V-A - Italija-Hrvatska-Projekt DIGLOGS-Digitaliziranje logističkih procesa</t>
  </si>
  <si>
    <t>INTERREG V-A - Italija-Hrvatska-Projekt MIMOSA - Maritimna i multimodalna održiva rješenja za usluge prijevoza putnika</t>
  </si>
  <si>
    <t>INTERREG V-A - Italija-Hrvatska-Projekt FRAMESPORT - Okvirna inicijativa za poticanje održivog razvoja jadranskih luka</t>
  </si>
  <si>
    <t>K587074</t>
  </si>
  <si>
    <t>A570508</t>
  </si>
  <si>
    <t>A570509</t>
  </si>
  <si>
    <t>T570510</t>
  </si>
  <si>
    <t>K570511</t>
  </si>
  <si>
    <t>K570512</t>
  </si>
  <si>
    <t>K570513</t>
  </si>
  <si>
    <t>K570514</t>
  </si>
  <si>
    <t>K570515</t>
  </si>
  <si>
    <t>K570516</t>
  </si>
  <si>
    <t>K570517</t>
  </si>
  <si>
    <t>INTERREG CBC Italija- Hrvatska 2014 -2020  Projekt INTESA - Unapređenje pomorske transportne efikasnosti i sigurnosti na Jadranu</t>
  </si>
  <si>
    <t>K570518</t>
  </si>
  <si>
    <t>INTERREG CBC Italija- Hrvatska 2014 -2020  Projekt PROMARES - Promoviranje pomorskog i multimodalnog teretnog transporta u Jadranskom moru</t>
  </si>
  <si>
    <t>K570519</t>
  </si>
  <si>
    <t>INTERREG CBC Italija- Hrvatska 2014 -2020 Projekt DIGLOGS - Digitaliziranje logističkih procesa</t>
  </si>
  <si>
    <t>K570520</t>
  </si>
  <si>
    <t>INTERREG CBC - Italija-Hrvatska 2014 - 2020 Projekt SUSPORT - Održive luke</t>
  </si>
  <si>
    <t>K570521</t>
  </si>
  <si>
    <t>K570522</t>
  </si>
  <si>
    <t>IZGRADNJA SPOJNE CESTE LUČKOG PODRUČJA S CESTOM D-403</t>
  </si>
  <si>
    <t>K570523</t>
  </si>
  <si>
    <t>OP Konkurentnost i kohezija, prioritetna os 7. Povezanost i mobilnost - Rekonstrukcija i izgradnja lučke infrastrukture Grad Zadar - Poluotok</t>
  </si>
  <si>
    <t>K587075</t>
  </si>
  <si>
    <t>K587076</t>
  </si>
  <si>
    <t>K587077</t>
  </si>
  <si>
    <t>K587079</t>
  </si>
  <si>
    <t>A810081</t>
  </si>
  <si>
    <t>A810082</t>
  </si>
  <si>
    <t>T810087</t>
  </si>
  <si>
    <t>K810086</t>
  </si>
  <si>
    <t>T810083</t>
  </si>
  <si>
    <t>K810085</t>
  </si>
  <si>
    <t>K810084</t>
  </si>
  <si>
    <t>A754070</t>
  </si>
  <si>
    <t>A754071</t>
  </si>
  <si>
    <t>T754072</t>
  </si>
  <si>
    <t>INTERREG V-a  ITALIJA - HRVATSKA Projekt SUSPORT - Implementacija projekta održivosti luka</t>
  </si>
  <si>
    <t>K754073</t>
  </si>
  <si>
    <t xml:space="preserve">INTERREG  Va - ITALIJA - HRVATSKA Projekt INTESA - Usklađivanje i optimizacija mreže nacionalnih pomorskih administracija Jadranskog mora </t>
  </si>
  <si>
    <t>K754074</t>
  </si>
  <si>
    <t>INTERREG  V-a ITALIJA - HRVATSKA Projekt MIMOSA - Pomorska i multimodalna održiva rješenja putničkog prometa i usluga</t>
  </si>
  <si>
    <t>K754075</t>
  </si>
  <si>
    <t xml:space="preserve">Operativni program za pomorstvo i ribarstvo - Izgradnja Ribarske luke Brižine  </t>
  </si>
  <si>
    <t>K754077</t>
  </si>
  <si>
    <t>Operativni program za pomorstvo i ribarstvo - Izgradnja ribarske  luke Komiža</t>
  </si>
  <si>
    <t>K754078</t>
  </si>
  <si>
    <t>OP Konkurentnost i kohezija 2014-2020  Rekonstrukcija Obale kneza Domagoja I i II dio u Gradskoj luci Split</t>
  </si>
  <si>
    <t>K754076</t>
  </si>
  <si>
    <t>A932001</t>
  </si>
  <si>
    <t>A932002</t>
  </si>
  <si>
    <t>INTERREG  Va - Italija-Hrvatska - Projekt REMEMBER - Oživljavanje sjećanja na povijest Jadranskih luka kroz njihovu pomorsku tradiciju</t>
  </si>
  <si>
    <t>K932003</t>
  </si>
  <si>
    <t>INTERREG  V-a Italija-Hrvatska Projekt ADRIGREEN - Zelena i intermodalna rješenja za Jadranske luke i zračne luke</t>
  </si>
  <si>
    <t>T932004</t>
  </si>
  <si>
    <t>INTERREG  V-a Italija-Hrvatska Projekt SUSPORT - Unapređenje kvalitete, sigurnosti i ekološke održivosti pomorskog i kopnenog transporta kroz promicanje multimodalnosti</t>
  </si>
  <si>
    <t>K932005</t>
  </si>
  <si>
    <t>INTERREG  V-A ITALIJA-HRVATSKA PROJEKT FRAMESPORT - OKVIRNA INICIJATIVA ZA POTICANJE ODRŽIVOG RAZVOJA JADRANSKIH LUKA</t>
  </si>
  <si>
    <t>T819075</t>
  </si>
  <si>
    <t>T820075</t>
  </si>
  <si>
    <t>Potpora društvu HŽ Infrastruktura d.o.o. za otplatu zajma IBRD</t>
  </si>
  <si>
    <t>Modernizacija lučkog područja luke Šibenik</t>
  </si>
  <si>
    <t>Kapitalne pomoći trgovačkim društvima i obrtnicima po protestiranim jamstvima</t>
  </si>
  <si>
    <t>INTERREG - Politika, planovi i promocija biciklističkog prometa u podunavskoj regiji</t>
  </si>
  <si>
    <t>INTERREG Vb-ADRION-Projekt EUREKA - Jadransko-jonska mreža razvoja i harmonizacije pomorske sigurnosti</t>
  </si>
  <si>
    <t>T821075</t>
  </si>
  <si>
    <t>Tekuće pomoći inozemnim vladama</t>
  </si>
  <si>
    <t xml:space="preserve">Uprava za cestovni promet, cestovnu infrastrukturu i inspekciju </t>
  </si>
  <si>
    <t>Uprava za željezničku infrastrukturu i promet</t>
  </si>
  <si>
    <t>Otplata glavnice primljenih kredita i zajmova od institucija i tijela EU</t>
  </si>
  <si>
    <t>Naknada za prijevoz, za rad na terenu i odvojeni život</t>
  </si>
  <si>
    <t>A663000</t>
  </si>
  <si>
    <t>SMANJENJE</t>
  </si>
  <si>
    <t>POVEĆANJE</t>
  </si>
  <si>
    <t>Kapitalni prijenosi između proračunskih korisnika istog proračuna</t>
  </si>
  <si>
    <t xml:space="preserve">Uredski materijal i ostali materijalni rashodi </t>
  </si>
  <si>
    <t xml:space="preserve">Intelektualne i osobne usluge </t>
  </si>
  <si>
    <t>A820076</t>
  </si>
  <si>
    <t>Sufinanciranje javne usluge u cestovnom prijevozu putnika</t>
  </si>
  <si>
    <t>A819076</t>
  </si>
  <si>
    <t xml:space="preserve">Poticanje otočnog javnog cestovnog prijevoza </t>
  </si>
  <si>
    <t>51335</t>
  </si>
  <si>
    <t xml:space="preserve">Poslovni objekti </t>
  </si>
  <si>
    <t>Doprinosi za zdravstveno osiguranje</t>
  </si>
  <si>
    <t>Mjerni i konrolni uređaji</t>
  </si>
  <si>
    <t>51327</t>
  </si>
  <si>
    <t>51343</t>
  </si>
  <si>
    <t>Uredska oprema I namještaj</t>
  </si>
  <si>
    <t>T932006</t>
  </si>
  <si>
    <t>INTERREG  Danube transnational programme DANOVA- Inovativne usluge prijevoza za slijepe i slabovidne putnike u Dunavskoj regiji</t>
  </si>
  <si>
    <t>51271</t>
  </si>
  <si>
    <t>51298</t>
  </si>
  <si>
    <t>51319</t>
  </si>
  <si>
    <t>51280</t>
  </si>
  <si>
    <t>51263</t>
  </si>
  <si>
    <t>51255</t>
  </si>
  <si>
    <t>51302</t>
  </si>
  <si>
    <t>T821076</t>
  </si>
  <si>
    <t>Izložbena prostorija za Projekt Cestovna povezanost s Južnom Dalmacijom</t>
  </si>
  <si>
    <t>TEKUĆI
PLAN
2021.</t>
  </si>
  <si>
    <t>NOVI
PLAN
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</si>
</sst>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26" fillId="0" borderId="0"/>
    <xf numFmtId="0" fontId="29" fillId="0" borderId="0"/>
    <xf numFmtId="0" fontId="4" fillId="0" borderId="0"/>
  </cellStyleXfs>
  <cellXfs count="437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9" xfId="0" applyNumberFormat="1" applyFont="1" applyBorder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1" fontId="1" fillId="0" borderId="9" xfId="0" applyNumberFormat="1" applyFont="1" applyFill="1" applyBorder="1" applyAlignment="1">
      <alignment horizontal="left" vertical="center"/>
    </xf>
    <xf numFmtId="3" fontId="23" fillId="5" borderId="9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22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</xf>
    <xf numFmtId="3" fontId="18" fillId="0" borderId="9" xfId="0" applyNumberFormat="1" applyFont="1" applyFill="1" applyBorder="1" applyAlignment="1" applyProtection="1">
      <alignment horizontal="left" vertical="center" wrapText="1"/>
    </xf>
    <xf numFmtId="3" fontId="23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>
      <alignment horizontal="left" vertical="center"/>
    </xf>
    <xf numFmtId="3" fontId="19" fillId="0" borderId="9" xfId="0" applyNumberFormat="1" applyFont="1" applyFill="1" applyBorder="1" applyAlignment="1">
      <alignment horizontal="left" vertical="center"/>
    </xf>
    <xf numFmtId="3" fontId="22" fillId="0" borderId="9" xfId="0" applyNumberFormat="1" applyFont="1" applyFill="1" applyBorder="1" applyAlignment="1" applyProtection="1">
      <alignment horizontal="left" vertical="center" wrapText="1"/>
    </xf>
    <xf numFmtId="3" fontId="23" fillId="6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23" fillId="6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 applyProtection="1">
      <alignment horizontal="right" vertical="center"/>
    </xf>
    <xf numFmtId="1" fontId="1" fillId="9" borderId="9" xfId="0" applyNumberFormat="1" applyFont="1" applyFill="1" applyBorder="1" applyAlignment="1" applyProtection="1">
      <alignment horizontal="center" vertical="center"/>
    </xf>
    <xf numFmtId="1" fontId="1" fillId="9" borderId="9" xfId="0" applyNumberFormat="1" applyFont="1" applyFill="1" applyBorder="1" applyAlignment="1" applyProtection="1">
      <alignment horizontal="left" vertical="center"/>
    </xf>
    <xf numFmtId="3" fontId="22" fillId="9" borderId="9" xfId="0" applyNumberFormat="1" applyFont="1" applyFill="1" applyBorder="1" applyAlignment="1" applyProtection="1">
      <alignment horizontal="left" vertical="center" wrapText="1"/>
    </xf>
    <xf numFmtId="3" fontId="18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center" vertical="center"/>
    </xf>
    <xf numFmtId="3" fontId="22" fillId="7" borderId="9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22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18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" fillId="0" borderId="9" xfId="2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 applyProtection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49" fontId="1" fillId="7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3" fontId="22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 applyProtection="1">
      <alignment horizontal="right" vertical="center" wrapText="1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vertical="center"/>
    </xf>
    <xf numFmtId="49" fontId="1" fillId="9" borderId="9" xfId="0" applyNumberFormat="1" applyFont="1" applyFill="1" applyBorder="1" applyAlignment="1" applyProtection="1">
      <alignment horizontal="center" vertical="center" wrapText="1"/>
    </xf>
    <xf numFmtId="1" fontId="1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right" vertical="center"/>
    </xf>
    <xf numFmtId="3" fontId="19" fillId="0" borderId="9" xfId="0" applyNumberFormat="1" applyFont="1" applyBorder="1" applyAlignment="1">
      <alignment horizontal="left" vertical="center"/>
    </xf>
    <xf numFmtId="3" fontId="19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24" fillId="9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3" fontId="22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1" fillId="9" borderId="9" xfId="0" applyNumberFormat="1" applyFont="1" applyFill="1" applyBorder="1" applyAlignment="1" applyProtection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 applyProtection="1">
      <alignment horizontal="right" vertical="center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49" fontId="3" fillId="9" borderId="9" xfId="2" applyNumberFormat="1" applyFont="1" applyFill="1" applyBorder="1" applyAlignment="1">
      <alignment horizontal="left" vertical="center" wrapText="1"/>
    </xf>
    <xf numFmtId="0" fontId="18" fillId="9" borderId="9" xfId="2" applyFont="1" applyFill="1" applyBorder="1" applyAlignment="1">
      <alignment horizontal="left" vertical="center" wrapText="1"/>
    </xf>
    <xf numFmtId="49" fontId="1" fillId="9" borderId="9" xfId="2" applyNumberFormat="1" applyFont="1" applyFill="1" applyBorder="1" applyAlignment="1">
      <alignment horizontal="left" vertical="center" wrapText="1"/>
    </xf>
    <xf numFmtId="0" fontId="22" fillId="9" borderId="9" xfId="2" applyFont="1" applyFill="1" applyBorder="1" applyAlignment="1">
      <alignment horizontal="lef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 applyProtection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22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 applyProtection="1">
      <alignment horizontal="center" vertical="center" wrapText="1"/>
    </xf>
    <xf numFmtId="1" fontId="1" fillId="9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/>
    </xf>
    <xf numFmtId="1" fontId="1" fillId="9" borderId="11" xfId="0" applyNumberFormat="1" applyFont="1" applyFill="1" applyBorder="1" applyAlignment="1" applyProtection="1">
      <alignment horizontal="left" vertical="center"/>
    </xf>
    <xf numFmtId="49" fontId="1" fillId="9" borderId="11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22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left" vertical="center" wrapText="1"/>
    </xf>
    <xf numFmtId="2" fontId="1" fillId="12" borderId="9" xfId="2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 applyProtection="1">
      <alignment horizontal="center" vertical="center" wrapText="1"/>
    </xf>
    <xf numFmtId="3" fontId="1" fillId="12" borderId="9" xfId="0" applyNumberFormat="1" applyFont="1" applyFill="1" applyBorder="1" applyAlignment="1" applyProtection="1">
      <alignment horizontal="right" vertical="center" wrapText="1"/>
    </xf>
    <xf numFmtId="1" fontId="1" fillId="12" borderId="9" xfId="0" applyNumberFormat="1" applyFont="1" applyFill="1" applyBorder="1" applyAlignment="1" applyProtection="1">
      <alignment horizontal="right" vertical="center" wrapText="1"/>
    </xf>
    <xf numFmtId="2" fontId="1" fillId="12" borderId="9" xfId="0" applyNumberFormat="1" applyFont="1" applyFill="1" applyBorder="1" applyAlignment="1" applyProtection="1">
      <alignment horizontal="left" vertical="center" wrapText="1"/>
    </xf>
    <xf numFmtId="3" fontId="22" fillId="12" borderId="9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 applyProtection="1">
      <alignment horizontal="center" vertical="center"/>
    </xf>
    <xf numFmtId="1" fontId="1" fillId="12" borderId="9" xfId="0" applyNumberFormat="1" applyFont="1" applyFill="1" applyBorder="1" applyAlignment="1" applyProtection="1">
      <alignment horizontal="right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49" fontId="3" fillId="0" borderId="9" xfId="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20" fillId="11" borderId="9" xfId="0" applyNumberFormat="1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right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left"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27" fillId="0" borderId="9" xfId="0" applyNumberFormat="1" applyFont="1" applyFill="1" applyBorder="1" applyAlignment="1">
      <alignment horizontal="left" vertical="center" wrapText="1"/>
    </xf>
    <xf numFmtId="49" fontId="3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top" wrapText="1"/>
    </xf>
    <xf numFmtId="3" fontId="28" fillId="9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3" fontId="1" fillId="11" borderId="9" xfId="0" applyNumberFormat="1" applyFont="1" applyFill="1" applyBorder="1" applyAlignment="1" applyProtection="1">
      <alignment horizontal="right" vertical="center" wrapText="1"/>
    </xf>
    <xf numFmtId="1" fontId="1" fillId="11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right" vertical="center" wrapText="1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/>
    </xf>
    <xf numFmtId="49" fontId="21" fillId="13" borderId="9" xfId="0" applyNumberFormat="1" applyFont="1" applyFill="1" applyBorder="1" applyAlignment="1" applyProtection="1">
      <alignment horizontal="center" vertical="center" wrapText="1"/>
    </xf>
    <xf numFmtId="49" fontId="21" fillId="14" borderId="9" xfId="0" applyNumberFormat="1" applyFont="1" applyFill="1" applyBorder="1" applyAlignment="1" applyProtection="1">
      <alignment horizontal="center" vertical="center" wrapText="1"/>
    </xf>
    <xf numFmtId="49" fontId="1" fillId="1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49" fontId="3" fillId="0" borderId="9" xfId="5" applyNumberFormat="1" applyFont="1" applyFill="1" applyBorder="1" applyAlignment="1">
      <alignment horizontal="left" vertical="center"/>
    </xf>
    <xf numFmtId="1" fontId="3" fillId="0" borderId="9" xfId="5" applyNumberFormat="1" applyFont="1" applyFill="1" applyBorder="1" applyAlignment="1">
      <alignment horizontal="left" vertical="center" wrapText="1"/>
    </xf>
    <xf numFmtId="4" fontId="3" fillId="9" borderId="9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3" fontId="30" fillId="9" borderId="9" xfId="0" applyNumberFormat="1" applyFont="1" applyFill="1" applyBorder="1" applyAlignment="1">
      <alignment horizontal="left" vertical="center" wrapText="1"/>
    </xf>
    <xf numFmtId="3" fontId="30" fillId="9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" fontId="1" fillId="15" borderId="9" xfId="0" applyNumberFormat="1" applyFont="1" applyFill="1" applyBorder="1" applyAlignment="1">
      <alignment horizontal="center" vertical="center" wrapText="1"/>
    </xf>
    <xf numFmtId="1" fontId="1" fillId="15" borderId="9" xfId="0" applyNumberFormat="1" applyFont="1" applyFill="1" applyBorder="1" applyAlignment="1">
      <alignment horizontal="left" vertical="center" wrapText="1"/>
    </xf>
    <xf numFmtId="2" fontId="1" fillId="15" borderId="9" xfId="0" applyNumberFormat="1" applyFont="1" applyFill="1" applyBorder="1" applyAlignment="1">
      <alignment horizontal="left" vertical="center" wrapText="1"/>
    </xf>
    <xf numFmtId="3" fontId="22" fillId="15" borderId="9" xfId="0" applyNumberFormat="1" applyFont="1" applyFill="1" applyBorder="1" applyAlignment="1">
      <alignment horizontal="left" vertical="center" wrapText="1"/>
    </xf>
    <xf numFmtId="3" fontId="1" fillId="15" borderId="9" xfId="0" applyNumberFormat="1" applyFont="1" applyFill="1" applyBorder="1" applyAlignment="1">
      <alignment horizontal="right" vertical="center"/>
    </xf>
    <xf numFmtId="49" fontId="31" fillId="0" borderId="9" xfId="0" applyNumberFormat="1" applyFont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1" fillId="9" borderId="9" xfId="0" applyNumberFormat="1" applyFont="1" applyFill="1" applyBorder="1" applyAlignment="1">
      <alignment horizontal="center" vertical="center" wrapText="1"/>
    </xf>
    <xf numFmtId="1" fontId="31" fillId="9" borderId="9" xfId="0" applyNumberFormat="1" applyFont="1" applyFill="1" applyBorder="1" applyAlignment="1">
      <alignment horizontal="left" vertical="center" wrapText="1"/>
    </xf>
    <xf numFmtId="49" fontId="31" fillId="9" borderId="9" xfId="0" applyNumberFormat="1" applyFont="1" applyFill="1" applyBorder="1" applyAlignment="1">
      <alignment horizontal="left" vertical="center" wrapText="1"/>
    </xf>
    <xf numFmtId="3" fontId="32" fillId="9" borderId="9" xfId="0" applyNumberFormat="1" applyFont="1" applyFill="1" applyBorder="1" applyAlignment="1">
      <alignment horizontal="left" vertical="center" wrapText="1"/>
    </xf>
    <xf numFmtId="3" fontId="31" fillId="9" borderId="9" xfId="0" applyNumberFormat="1" applyFont="1" applyFill="1" applyBorder="1" applyAlignment="1">
      <alignment vertical="center"/>
    </xf>
    <xf numFmtId="1" fontId="31" fillId="0" borderId="9" xfId="0" applyNumberFormat="1" applyFont="1" applyFill="1" applyBorder="1" applyAlignment="1" applyProtection="1">
      <alignment horizontal="left" vertical="center"/>
    </xf>
    <xf numFmtId="49" fontId="31" fillId="0" borderId="9" xfId="0" applyNumberFormat="1" applyFont="1" applyFill="1" applyBorder="1" applyAlignment="1" applyProtection="1">
      <alignment horizontal="left" vertical="center" wrapText="1"/>
    </xf>
    <xf numFmtId="3" fontId="3" fillId="0" borderId="9" xfId="0" applyNumberFormat="1" applyFon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1" fillId="1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49" fontId="1" fillId="10" borderId="9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  <xf numFmtId="1" fontId="1" fillId="7" borderId="9" xfId="0" applyNumberFormat="1" applyFont="1" applyFill="1" applyBorder="1" applyAlignment="1">
      <alignment horizontal="right" vertical="center"/>
    </xf>
    <xf numFmtId="3" fontId="21" fillId="6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 applyProtection="1">
      <alignment horizontal="right" vertical="center"/>
    </xf>
    <xf numFmtId="1" fontId="1" fillId="7" borderId="12" xfId="0" applyNumberFormat="1" applyFont="1" applyFill="1" applyBorder="1" applyAlignment="1" applyProtection="1">
      <alignment horizontal="right" vertical="center"/>
    </xf>
    <xf numFmtId="1" fontId="1" fillId="7" borderId="13" xfId="0" applyNumberFormat="1" applyFont="1" applyFill="1" applyBorder="1" applyAlignment="1" applyProtection="1">
      <alignment horizontal="right" vertical="center"/>
    </xf>
    <xf numFmtId="1" fontId="1" fillId="10" borderId="10" xfId="0" applyNumberFormat="1" applyFont="1" applyFill="1" applyBorder="1" applyAlignment="1">
      <alignment horizontal="center" vertical="center" wrapText="1"/>
    </xf>
    <xf numFmtId="1" fontId="1" fillId="10" borderId="12" xfId="0" applyNumberFormat="1" applyFont="1" applyFill="1" applyBorder="1" applyAlignment="1">
      <alignment horizontal="center" vertical="center" wrapText="1"/>
    </xf>
    <xf numFmtId="1" fontId="1" fillId="10" borderId="13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center" vertical="center" wrapText="1"/>
    </xf>
    <xf numFmtId="3" fontId="21" fillId="14" borderId="9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4"/>
    <cellStyle name="Normalno 2" xfId="5"/>
    <cellStyle name="Normalno 2 2" xfId="6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FFCCCC"/>
      <color rgb="FFFFFFCC"/>
      <color rgb="FFFFFF99"/>
      <color rgb="FF0000FF"/>
      <color rgb="FF5BD4FF"/>
      <color rgb="FFB9EDFF"/>
      <color rgb="FFFFFFE5"/>
      <color rgb="FF79DCFF"/>
      <color rgb="FF2FC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 x14ac:dyDescent="0.2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 x14ac:dyDescent="0.2">
      <c r="A2" s="397" t="s">
        <v>331</v>
      </c>
      <c r="B2" s="397"/>
      <c r="C2" s="397"/>
      <c r="D2" s="397"/>
      <c r="E2" s="397"/>
      <c r="F2" s="397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 x14ac:dyDescent="0.2">
      <c r="A3" s="398" t="s">
        <v>332</v>
      </c>
      <c r="B3" s="398"/>
      <c r="C3" s="398"/>
      <c r="D3" s="398"/>
      <c r="E3" s="398"/>
      <c r="F3" s="398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 x14ac:dyDescent="0.2">
      <c r="A4" s="399" t="s">
        <v>388</v>
      </c>
      <c r="B4" s="399"/>
      <c r="C4" s="399"/>
      <c r="D4" s="399"/>
      <c r="E4" s="399"/>
      <c r="F4" s="399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 x14ac:dyDescent="0.2">
      <c r="A5" s="400" t="s">
        <v>13</v>
      </c>
      <c r="B5" s="400"/>
      <c r="C5" s="400"/>
      <c r="D5" s="400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 x14ac:dyDescent="0.2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 x14ac:dyDescent="0.2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 x14ac:dyDescent="0.2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 x14ac:dyDescent="0.2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 x14ac:dyDescent="0.2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 x14ac:dyDescent="0.2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 x14ac:dyDescent="0.2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 x14ac:dyDescent="0.2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 x14ac:dyDescent="0.2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 x14ac:dyDescent="0.2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 x14ac:dyDescent="0.2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 x14ac:dyDescent="0.2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 x14ac:dyDescent="0.2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 x14ac:dyDescent="0.2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 x14ac:dyDescent="0.2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 x14ac:dyDescent="0.2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 x14ac:dyDescent="0.2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 x14ac:dyDescent="0.2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 x14ac:dyDescent="0.2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 x14ac:dyDescent="0.2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 x14ac:dyDescent="0.2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 x14ac:dyDescent="0.2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 x14ac:dyDescent="0.2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 x14ac:dyDescent="0.2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 x14ac:dyDescent="0.2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 x14ac:dyDescent="0.2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 x14ac:dyDescent="0.2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 x14ac:dyDescent="0.2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 x14ac:dyDescent="0.2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 x14ac:dyDescent="0.2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 x14ac:dyDescent="0.2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 x14ac:dyDescent="0.2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 x14ac:dyDescent="0.2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 x14ac:dyDescent="0.2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 x14ac:dyDescent="0.2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 x14ac:dyDescent="0.2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 x14ac:dyDescent="0.2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 x14ac:dyDescent="0.2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 x14ac:dyDescent="0.2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 x14ac:dyDescent="0.2">
      <c r="A64" s="400" t="s">
        <v>39</v>
      </c>
      <c r="B64" s="400"/>
      <c r="C64" s="400"/>
      <c r="D64" s="400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 x14ac:dyDescent="0.2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 x14ac:dyDescent="0.2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 x14ac:dyDescent="0.2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 x14ac:dyDescent="0.2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 x14ac:dyDescent="0.2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 x14ac:dyDescent="0.2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 x14ac:dyDescent="0.2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 x14ac:dyDescent="0.2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 x14ac:dyDescent="0.2">
      <c r="A73" s="400" t="s">
        <v>563</v>
      </c>
      <c r="B73" s="400"/>
      <c r="C73" s="400"/>
      <c r="D73" s="400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 x14ac:dyDescent="0.2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 x14ac:dyDescent="0.2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 x14ac:dyDescent="0.2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 x14ac:dyDescent="0.2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 x14ac:dyDescent="0.2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 x14ac:dyDescent="0.2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 x14ac:dyDescent="0.2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 x14ac:dyDescent="0.2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 x14ac:dyDescent="0.2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 x14ac:dyDescent="0.2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 x14ac:dyDescent="0.2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 x14ac:dyDescent="0.2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 x14ac:dyDescent="0.2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 x14ac:dyDescent="0.2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 x14ac:dyDescent="0.2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 x14ac:dyDescent="0.2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 x14ac:dyDescent="0.2">
      <c r="A90" s="400" t="s">
        <v>81</v>
      </c>
      <c r="B90" s="400"/>
      <c r="C90" s="400"/>
      <c r="D90" s="400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 x14ac:dyDescent="0.2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 x14ac:dyDescent="0.2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 x14ac:dyDescent="0.2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 x14ac:dyDescent="0.2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 x14ac:dyDescent="0.2">
      <c r="A95" s="400" t="s">
        <v>274</v>
      </c>
      <c r="B95" s="403"/>
      <c r="C95" s="403"/>
      <c r="D95" s="403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 x14ac:dyDescent="0.2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 x14ac:dyDescent="0.2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 x14ac:dyDescent="0.2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 x14ac:dyDescent="0.2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 x14ac:dyDescent="0.2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 x14ac:dyDescent="0.2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 x14ac:dyDescent="0.2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 x14ac:dyDescent="0.2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 x14ac:dyDescent="0.2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 x14ac:dyDescent="0.2">
      <c r="A105" s="401" t="s">
        <v>415</v>
      </c>
      <c r="B105" s="401"/>
      <c r="C105" s="401"/>
      <c r="D105" s="401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 x14ac:dyDescent="0.2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 x14ac:dyDescent="0.2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 x14ac:dyDescent="0.2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 x14ac:dyDescent="0.2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 x14ac:dyDescent="0.2">
      <c r="A110" s="402" t="s">
        <v>318</v>
      </c>
      <c r="B110" s="402"/>
      <c r="C110" s="402"/>
      <c r="D110" s="402"/>
      <c r="E110" s="402"/>
      <c r="F110" s="402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 x14ac:dyDescent="0.2">
      <c r="A111" s="399" t="s">
        <v>387</v>
      </c>
      <c r="B111" s="399"/>
      <c r="C111" s="399"/>
      <c r="D111" s="399"/>
      <c r="E111" s="399"/>
      <c r="F111" s="399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400" t="s">
        <v>446</v>
      </c>
      <c r="B112" s="400"/>
      <c r="C112" s="400"/>
      <c r="D112" s="400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 x14ac:dyDescent="0.2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 x14ac:dyDescent="0.2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 x14ac:dyDescent="0.2">
      <c r="A115" s="400" t="s">
        <v>448</v>
      </c>
      <c r="B115" s="400"/>
      <c r="C115" s="400"/>
      <c r="D115" s="400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 x14ac:dyDescent="0.2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 x14ac:dyDescent="0.2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 x14ac:dyDescent="0.2">
      <c r="A118" s="400" t="s">
        <v>555</v>
      </c>
      <c r="B118" s="400"/>
      <c r="C118" s="400"/>
      <c r="D118" s="400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 x14ac:dyDescent="0.2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 x14ac:dyDescent="0.2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400" t="s">
        <v>477</v>
      </c>
      <c r="B121" s="400"/>
      <c r="C121" s="400"/>
      <c r="D121" s="400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 x14ac:dyDescent="0.2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 x14ac:dyDescent="0.2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 x14ac:dyDescent="0.2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400" t="s">
        <v>476</v>
      </c>
      <c r="B126" s="400"/>
      <c r="C126" s="400"/>
      <c r="D126" s="400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 x14ac:dyDescent="0.2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 x14ac:dyDescent="0.2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400" t="s">
        <v>475</v>
      </c>
      <c r="B129" s="400"/>
      <c r="C129" s="400"/>
      <c r="D129" s="400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 x14ac:dyDescent="0.2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 x14ac:dyDescent="0.2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 x14ac:dyDescent="0.2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 x14ac:dyDescent="0.2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 x14ac:dyDescent="0.2">
      <c r="A134" s="400" t="s">
        <v>474</v>
      </c>
      <c r="B134" s="400"/>
      <c r="C134" s="400"/>
      <c r="D134" s="400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 x14ac:dyDescent="0.2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 x14ac:dyDescent="0.2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 x14ac:dyDescent="0.2">
      <c r="A137" s="400" t="s">
        <v>473</v>
      </c>
      <c r="B137" s="400"/>
      <c r="C137" s="400"/>
      <c r="D137" s="400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 x14ac:dyDescent="0.2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 x14ac:dyDescent="0.2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 x14ac:dyDescent="0.2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 x14ac:dyDescent="0.2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 x14ac:dyDescent="0.2">
      <c r="A142" s="400" t="s">
        <v>472</v>
      </c>
      <c r="B142" s="400"/>
      <c r="C142" s="400"/>
      <c r="D142" s="400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 x14ac:dyDescent="0.2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 x14ac:dyDescent="0.2">
      <c r="A145" s="400" t="s">
        <v>471</v>
      </c>
      <c r="B145" s="400"/>
      <c r="C145" s="400"/>
      <c r="D145" s="400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 x14ac:dyDescent="0.2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 x14ac:dyDescent="0.2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 x14ac:dyDescent="0.2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 x14ac:dyDescent="0.2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400" t="s">
        <v>470</v>
      </c>
      <c r="B154" s="400"/>
      <c r="C154" s="400"/>
      <c r="D154" s="400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 x14ac:dyDescent="0.2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 x14ac:dyDescent="0.2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 x14ac:dyDescent="0.2">
      <c r="A157" s="400" t="s">
        <v>469</v>
      </c>
      <c r="B157" s="400"/>
      <c r="C157" s="400"/>
      <c r="D157" s="400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 x14ac:dyDescent="0.2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 x14ac:dyDescent="0.2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400" t="s">
        <v>556</v>
      </c>
      <c r="B160" s="400"/>
      <c r="C160" s="400"/>
      <c r="D160" s="400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 x14ac:dyDescent="0.2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 x14ac:dyDescent="0.2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 x14ac:dyDescent="0.2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 x14ac:dyDescent="0.2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 x14ac:dyDescent="0.2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 x14ac:dyDescent="0.2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 x14ac:dyDescent="0.2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 x14ac:dyDescent="0.2">
      <c r="A168" s="400" t="s">
        <v>468</v>
      </c>
      <c r="B168" s="400"/>
      <c r="C168" s="400"/>
      <c r="D168" s="400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 x14ac:dyDescent="0.2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 x14ac:dyDescent="0.2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 x14ac:dyDescent="0.2">
      <c r="A171" s="400" t="s">
        <v>557</v>
      </c>
      <c r="B171" s="400"/>
      <c r="C171" s="400"/>
      <c r="D171" s="400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 x14ac:dyDescent="0.2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 x14ac:dyDescent="0.2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400" t="s">
        <v>467</v>
      </c>
      <c r="B175" s="400"/>
      <c r="C175" s="400"/>
      <c r="D175" s="400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 x14ac:dyDescent="0.2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 x14ac:dyDescent="0.2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 x14ac:dyDescent="0.2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400" t="s">
        <v>466</v>
      </c>
      <c r="B181" s="403"/>
      <c r="C181" s="403"/>
      <c r="D181" s="403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 x14ac:dyDescent="0.2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 x14ac:dyDescent="0.2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 x14ac:dyDescent="0.2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 x14ac:dyDescent="0.2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 x14ac:dyDescent="0.2">
      <c r="A186" s="400" t="s">
        <v>465</v>
      </c>
      <c r="B186" s="403"/>
      <c r="C186" s="403"/>
      <c r="D186" s="403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 x14ac:dyDescent="0.2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 x14ac:dyDescent="0.2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400" t="s">
        <v>589</v>
      </c>
      <c r="B189" s="400"/>
      <c r="C189" s="400"/>
      <c r="D189" s="400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 x14ac:dyDescent="0.2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 x14ac:dyDescent="0.2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 x14ac:dyDescent="0.2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 x14ac:dyDescent="0.2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 x14ac:dyDescent="0.2">
      <c r="A194" s="400" t="s">
        <v>464</v>
      </c>
      <c r="B194" s="400"/>
      <c r="C194" s="400"/>
      <c r="D194" s="400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 x14ac:dyDescent="0.2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 x14ac:dyDescent="0.2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 x14ac:dyDescent="0.2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 x14ac:dyDescent="0.2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 x14ac:dyDescent="0.2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 x14ac:dyDescent="0.2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 x14ac:dyDescent="0.2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 x14ac:dyDescent="0.2">
      <c r="A202" s="400" t="s">
        <v>558</v>
      </c>
      <c r="B202" s="403"/>
      <c r="C202" s="403"/>
      <c r="D202" s="403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 x14ac:dyDescent="0.2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 x14ac:dyDescent="0.2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 x14ac:dyDescent="0.2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400" t="s">
        <v>559</v>
      </c>
      <c r="B207" s="400"/>
      <c r="C207" s="400"/>
      <c r="D207" s="400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 x14ac:dyDescent="0.2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 x14ac:dyDescent="0.2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405" t="s">
        <v>412</v>
      </c>
      <c r="B210" s="405"/>
      <c r="C210" s="405"/>
      <c r="D210" s="405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 x14ac:dyDescent="0.2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 x14ac:dyDescent="0.2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 x14ac:dyDescent="0.2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 x14ac:dyDescent="0.2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 x14ac:dyDescent="0.2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 x14ac:dyDescent="0.2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 x14ac:dyDescent="0.2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 x14ac:dyDescent="0.2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 x14ac:dyDescent="0.2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 x14ac:dyDescent="0.2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 x14ac:dyDescent="0.2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 x14ac:dyDescent="0.2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 x14ac:dyDescent="0.2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 x14ac:dyDescent="0.2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 x14ac:dyDescent="0.2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 x14ac:dyDescent="0.2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 x14ac:dyDescent="0.2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 x14ac:dyDescent="0.2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 x14ac:dyDescent="0.2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 x14ac:dyDescent="0.2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 x14ac:dyDescent="0.2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406" t="s">
        <v>412</v>
      </c>
      <c r="B233" s="406"/>
      <c r="C233" s="406"/>
      <c r="D233" s="406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 x14ac:dyDescent="0.2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 x14ac:dyDescent="0.2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 x14ac:dyDescent="0.2">
      <c r="A236" s="400" t="s">
        <v>463</v>
      </c>
      <c r="B236" s="400"/>
      <c r="C236" s="400"/>
      <c r="D236" s="400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 x14ac:dyDescent="0.2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 x14ac:dyDescent="0.2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 x14ac:dyDescent="0.2">
      <c r="A240" s="400" t="s">
        <v>549</v>
      </c>
      <c r="B240" s="400"/>
      <c r="C240" s="400"/>
      <c r="D240" s="400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 x14ac:dyDescent="0.2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 x14ac:dyDescent="0.2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 x14ac:dyDescent="0.2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 x14ac:dyDescent="0.2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 x14ac:dyDescent="0.2">
      <c r="A245" s="404" t="s">
        <v>412</v>
      </c>
      <c r="B245" s="404"/>
      <c r="C245" s="404"/>
      <c r="D245" s="404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 x14ac:dyDescent="0.2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 x14ac:dyDescent="0.2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 x14ac:dyDescent="0.2">
      <c r="A248" s="400" t="s">
        <v>462</v>
      </c>
      <c r="B248" s="400"/>
      <c r="C248" s="400"/>
      <c r="D248" s="400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 x14ac:dyDescent="0.2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 x14ac:dyDescent="0.2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 x14ac:dyDescent="0.2">
      <c r="A251" s="400" t="s">
        <v>461</v>
      </c>
      <c r="B251" s="400"/>
      <c r="C251" s="400"/>
      <c r="D251" s="400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 x14ac:dyDescent="0.2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 x14ac:dyDescent="0.2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 x14ac:dyDescent="0.2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 x14ac:dyDescent="0.2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 x14ac:dyDescent="0.2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 x14ac:dyDescent="0.2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 x14ac:dyDescent="0.2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 x14ac:dyDescent="0.2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 x14ac:dyDescent="0.2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 x14ac:dyDescent="0.2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 x14ac:dyDescent="0.2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 x14ac:dyDescent="0.2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 x14ac:dyDescent="0.2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 x14ac:dyDescent="0.2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 x14ac:dyDescent="0.2">
      <c r="A266" s="400" t="s">
        <v>460</v>
      </c>
      <c r="B266" s="400"/>
      <c r="C266" s="400"/>
      <c r="D266" s="400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 x14ac:dyDescent="0.2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 x14ac:dyDescent="0.2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 x14ac:dyDescent="0.2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 x14ac:dyDescent="0.2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 x14ac:dyDescent="0.2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 x14ac:dyDescent="0.2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 x14ac:dyDescent="0.2">
      <c r="A276" s="400" t="s">
        <v>459</v>
      </c>
      <c r="B276" s="400"/>
      <c r="C276" s="400"/>
      <c r="D276" s="400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 x14ac:dyDescent="0.2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 x14ac:dyDescent="0.2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 x14ac:dyDescent="0.2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 x14ac:dyDescent="0.2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 x14ac:dyDescent="0.2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 x14ac:dyDescent="0.2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 x14ac:dyDescent="0.2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 x14ac:dyDescent="0.2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400" t="s">
        <v>458</v>
      </c>
      <c r="B290" s="403"/>
      <c r="C290" s="403"/>
      <c r="D290" s="403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 x14ac:dyDescent="0.2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 x14ac:dyDescent="0.2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 x14ac:dyDescent="0.2">
      <c r="A296" s="400" t="s">
        <v>457</v>
      </c>
      <c r="B296" s="400"/>
      <c r="C296" s="400"/>
      <c r="D296" s="400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 x14ac:dyDescent="0.2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 x14ac:dyDescent="0.2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 x14ac:dyDescent="0.2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 x14ac:dyDescent="0.2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 x14ac:dyDescent="0.2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400" t="s">
        <v>456</v>
      </c>
      <c r="B309" s="403"/>
      <c r="C309" s="403"/>
      <c r="D309" s="403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 x14ac:dyDescent="0.2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 x14ac:dyDescent="0.2">
      <c r="A312" s="400" t="s">
        <v>455</v>
      </c>
      <c r="B312" s="400"/>
      <c r="C312" s="400"/>
      <c r="D312" s="400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 x14ac:dyDescent="0.2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 x14ac:dyDescent="0.2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 x14ac:dyDescent="0.2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 x14ac:dyDescent="0.2">
      <c r="A317" s="400" t="s">
        <v>454</v>
      </c>
      <c r="B317" s="400"/>
      <c r="C317" s="400"/>
      <c r="D317" s="400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 x14ac:dyDescent="0.2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 x14ac:dyDescent="0.2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 x14ac:dyDescent="0.2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 x14ac:dyDescent="0.2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 x14ac:dyDescent="0.2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 x14ac:dyDescent="0.2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 x14ac:dyDescent="0.2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 x14ac:dyDescent="0.2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 x14ac:dyDescent="0.2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400" t="s">
        <v>453</v>
      </c>
      <c r="B332" s="400"/>
      <c r="C332" s="400"/>
      <c r="D332" s="400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 x14ac:dyDescent="0.2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 x14ac:dyDescent="0.2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 x14ac:dyDescent="0.2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400" t="s">
        <v>452</v>
      </c>
      <c r="B339" s="400"/>
      <c r="C339" s="400"/>
      <c r="D339" s="400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 x14ac:dyDescent="0.2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400" t="s">
        <v>451</v>
      </c>
      <c r="B342" s="403"/>
      <c r="C342" s="403"/>
      <c r="D342" s="403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 x14ac:dyDescent="0.2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 x14ac:dyDescent="0.2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 x14ac:dyDescent="0.2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 x14ac:dyDescent="0.2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 x14ac:dyDescent="0.2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 x14ac:dyDescent="0.2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 x14ac:dyDescent="0.2">
      <c r="A349" s="400" t="s">
        <v>450</v>
      </c>
      <c r="B349" s="403"/>
      <c r="C349" s="403"/>
      <c r="D349" s="403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 x14ac:dyDescent="0.2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400" t="s">
        <v>553</v>
      </c>
      <c r="B352" s="400"/>
      <c r="C352" s="400"/>
      <c r="D352" s="400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 x14ac:dyDescent="0.2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399" t="s">
        <v>386</v>
      </c>
      <c r="B355" s="399"/>
      <c r="C355" s="399"/>
      <c r="D355" s="399"/>
      <c r="E355" s="399"/>
      <c r="F355" s="399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400" t="s">
        <v>14</v>
      </c>
      <c r="B356" s="403"/>
      <c r="C356" s="403"/>
      <c r="D356" s="403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 x14ac:dyDescent="0.2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 x14ac:dyDescent="0.2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 x14ac:dyDescent="0.2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 x14ac:dyDescent="0.2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 x14ac:dyDescent="0.2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 x14ac:dyDescent="0.2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 x14ac:dyDescent="0.2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 x14ac:dyDescent="0.2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 x14ac:dyDescent="0.2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 x14ac:dyDescent="0.2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 x14ac:dyDescent="0.2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 x14ac:dyDescent="0.2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 x14ac:dyDescent="0.2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 x14ac:dyDescent="0.2">
      <c r="A400" s="400" t="s">
        <v>8</v>
      </c>
      <c r="B400" s="400"/>
      <c r="C400" s="400"/>
      <c r="D400" s="400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 x14ac:dyDescent="0.2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 x14ac:dyDescent="0.2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 x14ac:dyDescent="0.2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 x14ac:dyDescent="0.2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 x14ac:dyDescent="0.2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 x14ac:dyDescent="0.2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 x14ac:dyDescent="0.2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 x14ac:dyDescent="0.2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400" t="s">
        <v>16</v>
      </c>
      <c r="B418" s="400"/>
      <c r="C418" s="400"/>
      <c r="D418" s="400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 x14ac:dyDescent="0.2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 x14ac:dyDescent="0.2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 x14ac:dyDescent="0.2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 x14ac:dyDescent="0.2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 x14ac:dyDescent="0.2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 x14ac:dyDescent="0.2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 x14ac:dyDescent="0.2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 x14ac:dyDescent="0.2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 x14ac:dyDescent="0.2">
      <c r="A433" s="400" t="s">
        <v>91</v>
      </c>
      <c r="B433" s="400"/>
      <c r="C433" s="400"/>
      <c r="D433" s="400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 x14ac:dyDescent="0.2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 x14ac:dyDescent="0.2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 x14ac:dyDescent="0.2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 x14ac:dyDescent="0.2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 x14ac:dyDescent="0.2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 x14ac:dyDescent="0.2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 x14ac:dyDescent="0.2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 x14ac:dyDescent="0.2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 x14ac:dyDescent="0.2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 x14ac:dyDescent="0.2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 x14ac:dyDescent="0.2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 x14ac:dyDescent="0.2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 x14ac:dyDescent="0.2">
      <c r="A446" s="400" t="s">
        <v>478</v>
      </c>
      <c r="B446" s="403"/>
      <c r="C446" s="403"/>
      <c r="D446" s="403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 x14ac:dyDescent="0.2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 x14ac:dyDescent="0.2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 x14ac:dyDescent="0.2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 x14ac:dyDescent="0.2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 x14ac:dyDescent="0.2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 x14ac:dyDescent="0.2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 x14ac:dyDescent="0.2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400" t="s">
        <v>34</v>
      </c>
      <c r="B455" s="400"/>
      <c r="C455" s="400"/>
      <c r="D455" s="400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 x14ac:dyDescent="0.2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 x14ac:dyDescent="0.2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 x14ac:dyDescent="0.2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 x14ac:dyDescent="0.2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 x14ac:dyDescent="0.2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 x14ac:dyDescent="0.2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 x14ac:dyDescent="0.2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 x14ac:dyDescent="0.2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 x14ac:dyDescent="0.2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 x14ac:dyDescent="0.2">
      <c r="A466" s="397" t="s">
        <v>317</v>
      </c>
      <c r="B466" s="397"/>
      <c r="C466" s="397"/>
      <c r="D466" s="397"/>
      <c r="E466" s="397"/>
      <c r="F466" s="397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 x14ac:dyDescent="0.2">
      <c r="A467" s="399" t="s">
        <v>385</v>
      </c>
      <c r="B467" s="399"/>
      <c r="C467" s="399"/>
      <c r="D467" s="399"/>
      <c r="E467" s="399"/>
      <c r="F467" s="399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 x14ac:dyDescent="0.2">
      <c r="A468" s="400" t="s">
        <v>479</v>
      </c>
      <c r="B468" s="403"/>
      <c r="C468" s="403"/>
      <c r="D468" s="403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 x14ac:dyDescent="0.2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 x14ac:dyDescent="0.2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 x14ac:dyDescent="0.2">
      <c r="A471" s="400" t="s">
        <v>480</v>
      </c>
      <c r="B471" s="403"/>
      <c r="C471" s="403"/>
      <c r="D471" s="403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 x14ac:dyDescent="0.2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 x14ac:dyDescent="0.2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 x14ac:dyDescent="0.2">
      <c r="A474" s="403" t="s">
        <v>481</v>
      </c>
      <c r="B474" s="403"/>
      <c r="C474" s="403"/>
      <c r="D474" s="403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 x14ac:dyDescent="0.2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 x14ac:dyDescent="0.2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 x14ac:dyDescent="0.2">
      <c r="A477" s="403" t="s">
        <v>482</v>
      </c>
      <c r="B477" s="403"/>
      <c r="C477" s="403"/>
      <c r="D477" s="403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 x14ac:dyDescent="0.2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 x14ac:dyDescent="0.2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 x14ac:dyDescent="0.2">
      <c r="A480" s="400" t="s">
        <v>483</v>
      </c>
      <c r="B480" s="400"/>
      <c r="C480" s="400"/>
      <c r="D480" s="400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 x14ac:dyDescent="0.2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 x14ac:dyDescent="0.2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 x14ac:dyDescent="0.2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 x14ac:dyDescent="0.2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 x14ac:dyDescent="0.2">
      <c r="A485" s="400" t="s">
        <v>484</v>
      </c>
      <c r="B485" s="400"/>
      <c r="C485" s="400"/>
      <c r="D485" s="400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 x14ac:dyDescent="0.2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 x14ac:dyDescent="0.2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 x14ac:dyDescent="0.2">
      <c r="A488" s="400" t="s">
        <v>485</v>
      </c>
      <c r="B488" s="400"/>
      <c r="C488" s="400"/>
      <c r="D488" s="400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 x14ac:dyDescent="0.2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 x14ac:dyDescent="0.2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 x14ac:dyDescent="0.2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400" t="s">
        <v>584</v>
      </c>
      <c r="B493" s="400"/>
      <c r="C493" s="400"/>
      <c r="D493" s="400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 x14ac:dyDescent="0.2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 x14ac:dyDescent="0.2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400" t="s">
        <v>486</v>
      </c>
      <c r="B496" s="400"/>
      <c r="C496" s="400"/>
      <c r="D496" s="400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 x14ac:dyDescent="0.2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 x14ac:dyDescent="0.2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 x14ac:dyDescent="0.2">
      <c r="A499" s="400" t="s">
        <v>487</v>
      </c>
      <c r="B499" s="403"/>
      <c r="C499" s="403"/>
      <c r="D499" s="403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 x14ac:dyDescent="0.2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 x14ac:dyDescent="0.2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 x14ac:dyDescent="0.2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 x14ac:dyDescent="0.2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 x14ac:dyDescent="0.2">
      <c r="A504" s="399" t="s">
        <v>384</v>
      </c>
      <c r="B504" s="399"/>
      <c r="C504" s="399"/>
      <c r="D504" s="399"/>
      <c r="E504" s="399"/>
      <c r="F504" s="399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 x14ac:dyDescent="0.2">
      <c r="A505" s="400" t="s">
        <v>488</v>
      </c>
      <c r="B505" s="400"/>
      <c r="C505" s="400"/>
      <c r="D505" s="400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 x14ac:dyDescent="0.2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 x14ac:dyDescent="0.2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 x14ac:dyDescent="0.2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 x14ac:dyDescent="0.2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 x14ac:dyDescent="0.2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 x14ac:dyDescent="0.2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 x14ac:dyDescent="0.2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 x14ac:dyDescent="0.2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400" t="s">
        <v>489</v>
      </c>
      <c r="B518" s="400"/>
      <c r="C518" s="400"/>
      <c r="D518" s="400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 x14ac:dyDescent="0.2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 x14ac:dyDescent="0.2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400" t="s">
        <v>490</v>
      </c>
      <c r="B523" s="400"/>
      <c r="C523" s="400"/>
      <c r="D523" s="400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 x14ac:dyDescent="0.2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 x14ac:dyDescent="0.2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 x14ac:dyDescent="0.2">
      <c r="A528" s="400" t="s">
        <v>491</v>
      </c>
      <c r="B528" s="400"/>
      <c r="C528" s="400"/>
      <c r="D528" s="400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 x14ac:dyDescent="0.2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 x14ac:dyDescent="0.2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 x14ac:dyDescent="0.2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 x14ac:dyDescent="0.2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 x14ac:dyDescent="0.2">
      <c r="A533" s="400" t="s">
        <v>585</v>
      </c>
      <c r="B533" s="400"/>
      <c r="C533" s="400"/>
      <c r="D533" s="400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 x14ac:dyDescent="0.2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 x14ac:dyDescent="0.2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 x14ac:dyDescent="0.2">
      <c r="A536" s="400" t="s">
        <v>492</v>
      </c>
      <c r="B536" s="400"/>
      <c r="C536" s="400"/>
      <c r="D536" s="400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 x14ac:dyDescent="0.2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 x14ac:dyDescent="0.2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 x14ac:dyDescent="0.2">
      <c r="A539" s="403" t="s">
        <v>493</v>
      </c>
      <c r="B539" s="403"/>
      <c r="C539" s="403"/>
      <c r="D539" s="403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 x14ac:dyDescent="0.2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 x14ac:dyDescent="0.2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400" t="s">
        <v>494</v>
      </c>
      <c r="B542" s="400"/>
      <c r="C542" s="400"/>
      <c r="D542" s="400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 x14ac:dyDescent="0.2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 x14ac:dyDescent="0.2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401" t="s">
        <v>412</v>
      </c>
      <c r="B545" s="401"/>
      <c r="C545" s="401"/>
      <c r="D545" s="401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 x14ac:dyDescent="0.2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 x14ac:dyDescent="0.2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401" t="s">
        <v>415</v>
      </c>
      <c r="B548" s="401"/>
      <c r="C548" s="401"/>
      <c r="D548" s="401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 x14ac:dyDescent="0.2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 x14ac:dyDescent="0.2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400" t="s">
        <v>98</v>
      </c>
      <c r="B551" s="400"/>
      <c r="C551" s="400"/>
      <c r="D551" s="400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 x14ac:dyDescent="0.2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 x14ac:dyDescent="0.2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 x14ac:dyDescent="0.2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 x14ac:dyDescent="0.2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400" t="s">
        <v>218</v>
      </c>
      <c r="B558" s="400"/>
      <c r="C558" s="400"/>
      <c r="D558" s="400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 x14ac:dyDescent="0.2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 x14ac:dyDescent="0.2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 x14ac:dyDescent="0.2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400" t="s">
        <v>587</v>
      </c>
      <c r="B563" s="403"/>
      <c r="C563" s="403"/>
      <c r="D563" s="403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 x14ac:dyDescent="0.2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 x14ac:dyDescent="0.2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 x14ac:dyDescent="0.2">
      <c r="A566" s="400" t="s">
        <v>586</v>
      </c>
      <c r="B566" s="403"/>
      <c r="C566" s="403"/>
      <c r="D566" s="403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 x14ac:dyDescent="0.2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 x14ac:dyDescent="0.2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 x14ac:dyDescent="0.2">
      <c r="A569" s="405" t="s">
        <v>495</v>
      </c>
      <c r="B569" s="401"/>
      <c r="C569" s="401"/>
      <c r="D569" s="401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 x14ac:dyDescent="0.2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 x14ac:dyDescent="0.2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 x14ac:dyDescent="0.2">
      <c r="A572" s="399" t="s">
        <v>383</v>
      </c>
      <c r="B572" s="399"/>
      <c r="C572" s="399"/>
      <c r="D572" s="399"/>
      <c r="E572" s="399"/>
      <c r="F572" s="399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 x14ac:dyDescent="0.2">
      <c r="A573" s="400" t="s">
        <v>496</v>
      </c>
      <c r="B573" s="400"/>
      <c r="C573" s="400"/>
      <c r="D573" s="400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 x14ac:dyDescent="0.2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 x14ac:dyDescent="0.2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 x14ac:dyDescent="0.2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 x14ac:dyDescent="0.2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 x14ac:dyDescent="0.2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 x14ac:dyDescent="0.2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 x14ac:dyDescent="0.2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 x14ac:dyDescent="0.2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 x14ac:dyDescent="0.2">
      <c r="A583" s="400" t="s">
        <v>561</v>
      </c>
      <c r="B583" s="400"/>
      <c r="C583" s="400"/>
      <c r="D583" s="400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 x14ac:dyDescent="0.2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 x14ac:dyDescent="0.2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 x14ac:dyDescent="0.2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 x14ac:dyDescent="0.2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 x14ac:dyDescent="0.2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 x14ac:dyDescent="0.2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 x14ac:dyDescent="0.2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 x14ac:dyDescent="0.2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 x14ac:dyDescent="0.2">
      <c r="A592" s="402" t="s">
        <v>87</v>
      </c>
      <c r="B592" s="402"/>
      <c r="C592" s="402"/>
      <c r="D592" s="402"/>
      <c r="E592" s="402"/>
      <c r="F592" s="402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 x14ac:dyDescent="0.2">
      <c r="A593" s="399" t="s">
        <v>435</v>
      </c>
      <c r="B593" s="399"/>
      <c r="C593" s="399"/>
      <c r="D593" s="399"/>
      <c r="E593" s="399"/>
      <c r="F593" s="399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 x14ac:dyDescent="0.2">
      <c r="A594" s="407" t="s">
        <v>442</v>
      </c>
      <c r="B594" s="407"/>
      <c r="C594" s="407"/>
      <c r="D594" s="407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 x14ac:dyDescent="0.2">
      <c r="A604" s="400" t="s">
        <v>497</v>
      </c>
      <c r="B604" s="400"/>
      <c r="C604" s="400"/>
      <c r="D604" s="400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 x14ac:dyDescent="0.2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 x14ac:dyDescent="0.2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 x14ac:dyDescent="0.2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 x14ac:dyDescent="0.2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 x14ac:dyDescent="0.2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 x14ac:dyDescent="0.2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 x14ac:dyDescent="0.2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 x14ac:dyDescent="0.2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 x14ac:dyDescent="0.2">
      <c r="A613" s="400" t="s">
        <v>498</v>
      </c>
      <c r="B613" s="400"/>
      <c r="C613" s="400"/>
      <c r="D613" s="400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 x14ac:dyDescent="0.2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 x14ac:dyDescent="0.2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 x14ac:dyDescent="0.2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 x14ac:dyDescent="0.2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 x14ac:dyDescent="0.2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 x14ac:dyDescent="0.2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 x14ac:dyDescent="0.2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 x14ac:dyDescent="0.2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 x14ac:dyDescent="0.2">
      <c r="A622" s="400" t="s">
        <v>499</v>
      </c>
      <c r="B622" s="400"/>
      <c r="C622" s="400"/>
      <c r="D622" s="400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 x14ac:dyDescent="0.2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 x14ac:dyDescent="0.2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 x14ac:dyDescent="0.2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 x14ac:dyDescent="0.2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 x14ac:dyDescent="0.2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 x14ac:dyDescent="0.2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 x14ac:dyDescent="0.2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 x14ac:dyDescent="0.2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 x14ac:dyDescent="0.2">
      <c r="A631" s="400" t="s">
        <v>500</v>
      </c>
      <c r="B631" s="400"/>
      <c r="C631" s="400"/>
      <c r="D631" s="400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 x14ac:dyDescent="0.2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 x14ac:dyDescent="0.2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 x14ac:dyDescent="0.2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 x14ac:dyDescent="0.2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 x14ac:dyDescent="0.2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 x14ac:dyDescent="0.2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 x14ac:dyDescent="0.2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 x14ac:dyDescent="0.2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 x14ac:dyDescent="0.2">
      <c r="A640" s="400" t="s">
        <v>501</v>
      </c>
      <c r="B640" s="400"/>
      <c r="C640" s="400"/>
      <c r="D640" s="400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 x14ac:dyDescent="0.2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 x14ac:dyDescent="0.2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 x14ac:dyDescent="0.2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 x14ac:dyDescent="0.2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 x14ac:dyDescent="0.2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 x14ac:dyDescent="0.2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 x14ac:dyDescent="0.2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 x14ac:dyDescent="0.2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 x14ac:dyDescent="0.2">
      <c r="A649" s="400" t="s">
        <v>502</v>
      </c>
      <c r="B649" s="400"/>
      <c r="C649" s="400"/>
      <c r="D649" s="400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 x14ac:dyDescent="0.2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 x14ac:dyDescent="0.2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 x14ac:dyDescent="0.2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 x14ac:dyDescent="0.2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 x14ac:dyDescent="0.2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 x14ac:dyDescent="0.2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 x14ac:dyDescent="0.2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 x14ac:dyDescent="0.2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 x14ac:dyDescent="0.2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 x14ac:dyDescent="0.2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 x14ac:dyDescent="0.2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 x14ac:dyDescent="0.2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 x14ac:dyDescent="0.2">
      <c r="A662" s="400" t="s">
        <v>503</v>
      </c>
      <c r="B662" s="400"/>
      <c r="C662" s="400"/>
      <c r="D662" s="400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 x14ac:dyDescent="0.2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 x14ac:dyDescent="0.2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 x14ac:dyDescent="0.2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 x14ac:dyDescent="0.2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 x14ac:dyDescent="0.2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 x14ac:dyDescent="0.2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 x14ac:dyDescent="0.2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 x14ac:dyDescent="0.2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 x14ac:dyDescent="0.2">
      <c r="A671" s="400" t="s">
        <v>504</v>
      </c>
      <c r="B671" s="403"/>
      <c r="C671" s="403"/>
      <c r="D671" s="403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 x14ac:dyDescent="0.2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 x14ac:dyDescent="0.2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 x14ac:dyDescent="0.2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 x14ac:dyDescent="0.2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 x14ac:dyDescent="0.2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 x14ac:dyDescent="0.2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 x14ac:dyDescent="0.2">
      <c r="A678" s="400" t="s">
        <v>505</v>
      </c>
      <c r="B678" s="403"/>
      <c r="C678" s="403"/>
      <c r="D678" s="403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 x14ac:dyDescent="0.2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 x14ac:dyDescent="0.2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 x14ac:dyDescent="0.2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 x14ac:dyDescent="0.2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 x14ac:dyDescent="0.2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 x14ac:dyDescent="0.2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 x14ac:dyDescent="0.2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 x14ac:dyDescent="0.2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 x14ac:dyDescent="0.2">
      <c r="A687" s="400" t="s">
        <v>506</v>
      </c>
      <c r="B687" s="403"/>
      <c r="C687" s="403"/>
      <c r="D687" s="403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 x14ac:dyDescent="0.2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 x14ac:dyDescent="0.2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 x14ac:dyDescent="0.2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 x14ac:dyDescent="0.2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 x14ac:dyDescent="0.2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 x14ac:dyDescent="0.2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 x14ac:dyDescent="0.2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 x14ac:dyDescent="0.2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 x14ac:dyDescent="0.2">
      <c r="A696" s="400" t="s">
        <v>507</v>
      </c>
      <c r="B696" s="403"/>
      <c r="C696" s="403"/>
      <c r="D696" s="403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 x14ac:dyDescent="0.2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 x14ac:dyDescent="0.2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 x14ac:dyDescent="0.2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 x14ac:dyDescent="0.2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 x14ac:dyDescent="0.2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 x14ac:dyDescent="0.2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 x14ac:dyDescent="0.2">
      <c r="A703" s="400" t="s">
        <v>508</v>
      </c>
      <c r="B703" s="403"/>
      <c r="C703" s="403"/>
      <c r="D703" s="403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 x14ac:dyDescent="0.2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 x14ac:dyDescent="0.2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 x14ac:dyDescent="0.2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 x14ac:dyDescent="0.2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 x14ac:dyDescent="0.2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 x14ac:dyDescent="0.2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 x14ac:dyDescent="0.2">
      <c r="A710" s="400" t="s">
        <v>509</v>
      </c>
      <c r="B710" s="403"/>
      <c r="C710" s="403"/>
      <c r="D710" s="403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 x14ac:dyDescent="0.2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 x14ac:dyDescent="0.2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 x14ac:dyDescent="0.2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 x14ac:dyDescent="0.2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 x14ac:dyDescent="0.2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 x14ac:dyDescent="0.2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 x14ac:dyDescent="0.2">
      <c r="A717" s="400" t="s">
        <v>510</v>
      </c>
      <c r="B717" s="400"/>
      <c r="C717" s="400"/>
      <c r="D717" s="400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 x14ac:dyDescent="0.2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 x14ac:dyDescent="0.2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 x14ac:dyDescent="0.2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 x14ac:dyDescent="0.2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 x14ac:dyDescent="0.2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 x14ac:dyDescent="0.2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 x14ac:dyDescent="0.2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 x14ac:dyDescent="0.2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 x14ac:dyDescent="0.2">
      <c r="A726" s="400" t="s">
        <v>511</v>
      </c>
      <c r="B726" s="403"/>
      <c r="C726" s="403"/>
      <c r="D726" s="403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 x14ac:dyDescent="0.2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 x14ac:dyDescent="0.2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 x14ac:dyDescent="0.2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 x14ac:dyDescent="0.2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 x14ac:dyDescent="0.2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 x14ac:dyDescent="0.2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 x14ac:dyDescent="0.2">
      <c r="A733" s="400" t="s">
        <v>512</v>
      </c>
      <c r="B733" s="403"/>
      <c r="C733" s="403"/>
      <c r="D733" s="403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 x14ac:dyDescent="0.2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 x14ac:dyDescent="0.2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 x14ac:dyDescent="0.2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 x14ac:dyDescent="0.2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 x14ac:dyDescent="0.2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 x14ac:dyDescent="0.2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 x14ac:dyDescent="0.2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 x14ac:dyDescent="0.2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 x14ac:dyDescent="0.2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 x14ac:dyDescent="0.2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 x14ac:dyDescent="0.2">
      <c r="A744" s="400" t="s">
        <v>513</v>
      </c>
      <c r="B744" s="403"/>
      <c r="C744" s="403"/>
      <c r="D744" s="403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 x14ac:dyDescent="0.2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 x14ac:dyDescent="0.2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 x14ac:dyDescent="0.2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 x14ac:dyDescent="0.2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 x14ac:dyDescent="0.2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 x14ac:dyDescent="0.2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 x14ac:dyDescent="0.2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 x14ac:dyDescent="0.2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 x14ac:dyDescent="0.2">
      <c r="A753" s="400" t="s">
        <v>514</v>
      </c>
      <c r="B753" s="403"/>
      <c r="C753" s="403"/>
      <c r="D753" s="403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 x14ac:dyDescent="0.2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 x14ac:dyDescent="0.2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 x14ac:dyDescent="0.2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 x14ac:dyDescent="0.2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 x14ac:dyDescent="0.2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 x14ac:dyDescent="0.2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 x14ac:dyDescent="0.2">
      <c r="A760" s="400" t="s">
        <v>515</v>
      </c>
      <c r="B760" s="403"/>
      <c r="C760" s="403"/>
      <c r="D760" s="403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 x14ac:dyDescent="0.2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 x14ac:dyDescent="0.2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 x14ac:dyDescent="0.2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 x14ac:dyDescent="0.2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 x14ac:dyDescent="0.2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 x14ac:dyDescent="0.2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 x14ac:dyDescent="0.2">
      <c r="A767" s="401" t="s">
        <v>415</v>
      </c>
      <c r="B767" s="401"/>
      <c r="C767" s="401"/>
      <c r="D767" s="401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 x14ac:dyDescent="0.2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 x14ac:dyDescent="0.2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 x14ac:dyDescent="0.2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 x14ac:dyDescent="0.2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 x14ac:dyDescent="0.2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 x14ac:dyDescent="0.2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 x14ac:dyDescent="0.2">
      <c r="A774" s="401" t="s">
        <v>415</v>
      </c>
      <c r="B774" s="401"/>
      <c r="C774" s="401"/>
      <c r="D774" s="401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 x14ac:dyDescent="0.2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 x14ac:dyDescent="0.2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 x14ac:dyDescent="0.2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 x14ac:dyDescent="0.2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 x14ac:dyDescent="0.2">
      <c r="A779" s="401" t="s">
        <v>415</v>
      </c>
      <c r="B779" s="401"/>
      <c r="C779" s="401"/>
      <c r="D779" s="401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 x14ac:dyDescent="0.2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 x14ac:dyDescent="0.2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 x14ac:dyDescent="0.2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 x14ac:dyDescent="0.2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 x14ac:dyDescent="0.2">
      <c r="A784" s="400" t="s">
        <v>51</v>
      </c>
      <c r="B784" s="400"/>
      <c r="C784" s="400"/>
      <c r="D784" s="400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 x14ac:dyDescent="0.2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 x14ac:dyDescent="0.2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400" t="s">
        <v>516</v>
      </c>
      <c r="B787" s="400"/>
      <c r="C787" s="400"/>
      <c r="D787" s="400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 x14ac:dyDescent="0.2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 x14ac:dyDescent="0.2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 x14ac:dyDescent="0.2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 x14ac:dyDescent="0.2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 x14ac:dyDescent="0.2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 x14ac:dyDescent="0.2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 x14ac:dyDescent="0.2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 x14ac:dyDescent="0.2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 x14ac:dyDescent="0.2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 x14ac:dyDescent="0.2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 x14ac:dyDescent="0.2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 x14ac:dyDescent="0.2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 x14ac:dyDescent="0.2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 x14ac:dyDescent="0.2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 x14ac:dyDescent="0.2">
      <c r="A802" s="400" t="s">
        <v>517</v>
      </c>
      <c r="B802" s="400"/>
      <c r="C802" s="400"/>
      <c r="D802" s="400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 x14ac:dyDescent="0.2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 x14ac:dyDescent="0.2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 x14ac:dyDescent="0.2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 x14ac:dyDescent="0.2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 x14ac:dyDescent="0.2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 x14ac:dyDescent="0.2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 x14ac:dyDescent="0.2">
      <c r="A809" s="400" t="s">
        <v>518</v>
      </c>
      <c r="B809" s="400"/>
      <c r="C809" s="400"/>
      <c r="D809" s="400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 x14ac:dyDescent="0.2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 x14ac:dyDescent="0.2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 x14ac:dyDescent="0.2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 x14ac:dyDescent="0.2">
      <c r="A816" s="400" t="s">
        <v>519</v>
      </c>
      <c r="B816" s="400"/>
      <c r="C816" s="400"/>
      <c r="D816" s="400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 x14ac:dyDescent="0.2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 x14ac:dyDescent="0.2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 x14ac:dyDescent="0.2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 x14ac:dyDescent="0.2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 x14ac:dyDescent="0.2">
      <c r="A823" s="400" t="s">
        <v>520</v>
      </c>
      <c r="B823" s="400"/>
      <c r="C823" s="400"/>
      <c r="D823" s="400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 x14ac:dyDescent="0.2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 x14ac:dyDescent="0.2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 x14ac:dyDescent="0.2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 x14ac:dyDescent="0.2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 x14ac:dyDescent="0.2">
      <c r="A828" s="400" t="s">
        <v>521</v>
      </c>
      <c r="B828" s="400"/>
      <c r="C828" s="400"/>
      <c r="D828" s="400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 x14ac:dyDescent="0.2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 x14ac:dyDescent="0.2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 x14ac:dyDescent="0.2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 x14ac:dyDescent="0.2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 x14ac:dyDescent="0.2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 x14ac:dyDescent="0.2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 x14ac:dyDescent="0.2">
      <c r="A835" s="400" t="s">
        <v>522</v>
      </c>
      <c r="B835" s="400"/>
      <c r="C835" s="400"/>
      <c r="D835" s="400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 x14ac:dyDescent="0.2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 x14ac:dyDescent="0.2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 x14ac:dyDescent="0.2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 x14ac:dyDescent="0.2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 x14ac:dyDescent="0.2">
      <c r="A840" s="408" t="s">
        <v>415</v>
      </c>
      <c r="B840" s="408"/>
      <c r="C840" s="408"/>
      <c r="D840" s="408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 x14ac:dyDescent="0.2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 x14ac:dyDescent="0.2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 x14ac:dyDescent="0.2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 x14ac:dyDescent="0.2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 x14ac:dyDescent="0.2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 x14ac:dyDescent="0.2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 x14ac:dyDescent="0.2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 x14ac:dyDescent="0.2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 x14ac:dyDescent="0.2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 x14ac:dyDescent="0.2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 x14ac:dyDescent="0.2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 x14ac:dyDescent="0.2">
      <c r="A853" s="400" t="s">
        <v>523</v>
      </c>
      <c r="B853" s="400"/>
      <c r="C853" s="400"/>
      <c r="D853" s="400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 x14ac:dyDescent="0.2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 x14ac:dyDescent="0.2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 x14ac:dyDescent="0.2">
      <c r="A856" s="400" t="s">
        <v>524</v>
      </c>
      <c r="B856" s="400"/>
      <c r="C856" s="400"/>
      <c r="D856" s="400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 x14ac:dyDescent="0.2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 x14ac:dyDescent="0.2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 x14ac:dyDescent="0.2">
      <c r="A859" s="410" t="s">
        <v>412</v>
      </c>
      <c r="B859" s="411"/>
      <c r="C859" s="411"/>
      <c r="D859" s="412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 x14ac:dyDescent="0.2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 x14ac:dyDescent="0.2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 x14ac:dyDescent="0.2">
      <c r="A862" s="400" t="s">
        <v>525</v>
      </c>
      <c r="B862" s="400"/>
      <c r="C862" s="400"/>
      <c r="D862" s="400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 x14ac:dyDescent="0.2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 x14ac:dyDescent="0.2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 x14ac:dyDescent="0.2">
      <c r="A865" s="400" t="s">
        <v>565</v>
      </c>
      <c r="B865" s="400"/>
      <c r="C865" s="400"/>
      <c r="D865" s="400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 x14ac:dyDescent="0.2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 x14ac:dyDescent="0.2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 x14ac:dyDescent="0.2">
      <c r="A868" s="400" t="s">
        <v>526</v>
      </c>
      <c r="B868" s="400"/>
      <c r="C868" s="400"/>
      <c r="D868" s="400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 x14ac:dyDescent="0.2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 x14ac:dyDescent="0.2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 x14ac:dyDescent="0.2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 x14ac:dyDescent="0.2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 x14ac:dyDescent="0.2">
      <c r="A873" s="400" t="s">
        <v>527</v>
      </c>
      <c r="B873" s="400"/>
      <c r="C873" s="400"/>
      <c r="D873" s="400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 x14ac:dyDescent="0.2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 x14ac:dyDescent="0.2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 x14ac:dyDescent="0.2">
      <c r="A876" s="400" t="s">
        <v>528</v>
      </c>
      <c r="B876" s="400"/>
      <c r="C876" s="400"/>
      <c r="D876" s="400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 x14ac:dyDescent="0.2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 x14ac:dyDescent="0.2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 x14ac:dyDescent="0.2">
      <c r="A879" s="400" t="s">
        <v>566</v>
      </c>
      <c r="B879" s="400"/>
      <c r="C879" s="400"/>
      <c r="D879" s="400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 x14ac:dyDescent="0.2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 x14ac:dyDescent="0.2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 x14ac:dyDescent="0.2">
      <c r="A882" s="409" t="s">
        <v>78</v>
      </c>
      <c r="B882" s="409"/>
      <c r="C882" s="409"/>
      <c r="D882" s="409"/>
      <c r="E882" s="409"/>
      <c r="F882" s="409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 x14ac:dyDescent="0.2">
      <c r="A883" s="400" t="s">
        <v>529</v>
      </c>
      <c r="B883" s="400"/>
      <c r="C883" s="400"/>
      <c r="D883" s="400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 x14ac:dyDescent="0.2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 x14ac:dyDescent="0.2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 x14ac:dyDescent="0.2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 x14ac:dyDescent="0.2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 x14ac:dyDescent="0.2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 x14ac:dyDescent="0.2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 x14ac:dyDescent="0.2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 x14ac:dyDescent="0.2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 x14ac:dyDescent="0.2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 x14ac:dyDescent="0.2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 x14ac:dyDescent="0.2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 x14ac:dyDescent="0.2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 x14ac:dyDescent="0.2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 x14ac:dyDescent="0.2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 x14ac:dyDescent="0.2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 x14ac:dyDescent="0.2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 x14ac:dyDescent="0.2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 x14ac:dyDescent="0.2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 x14ac:dyDescent="0.2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 x14ac:dyDescent="0.2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 x14ac:dyDescent="0.2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 x14ac:dyDescent="0.2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 x14ac:dyDescent="0.2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 x14ac:dyDescent="0.2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 x14ac:dyDescent="0.2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 x14ac:dyDescent="0.2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 x14ac:dyDescent="0.2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 x14ac:dyDescent="0.2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 x14ac:dyDescent="0.2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 x14ac:dyDescent="0.2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 x14ac:dyDescent="0.2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 x14ac:dyDescent="0.2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 x14ac:dyDescent="0.2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 x14ac:dyDescent="0.2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 x14ac:dyDescent="0.2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 x14ac:dyDescent="0.2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 x14ac:dyDescent="0.2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 x14ac:dyDescent="0.2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 x14ac:dyDescent="0.2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 x14ac:dyDescent="0.2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 x14ac:dyDescent="0.2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 x14ac:dyDescent="0.2">
      <c r="A925" s="400" t="s">
        <v>530</v>
      </c>
      <c r="B925" s="400"/>
      <c r="C925" s="400"/>
      <c r="D925" s="400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 x14ac:dyDescent="0.2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403" t="s">
        <v>531</v>
      </c>
      <c r="B928" s="403"/>
      <c r="C928" s="403"/>
      <c r="D928" s="403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 x14ac:dyDescent="0.2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 x14ac:dyDescent="0.2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 x14ac:dyDescent="0.2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414" t="s">
        <v>415</v>
      </c>
      <c r="B935" s="415"/>
      <c r="C935" s="415"/>
      <c r="D935" s="416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 x14ac:dyDescent="0.2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 x14ac:dyDescent="0.2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 x14ac:dyDescent="0.2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 x14ac:dyDescent="0.2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398" t="s">
        <v>86</v>
      </c>
      <c r="B942" s="398"/>
      <c r="C942" s="398"/>
      <c r="D942" s="398"/>
      <c r="E942" s="398"/>
      <c r="F942" s="398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400" t="s">
        <v>532</v>
      </c>
      <c r="B943" s="400"/>
      <c r="C943" s="400"/>
      <c r="D943" s="400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 x14ac:dyDescent="0.2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 x14ac:dyDescent="0.2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 x14ac:dyDescent="0.2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 x14ac:dyDescent="0.2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 x14ac:dyDescent="0.2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 x14ac:dyDescent="0.2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 x14ac:dyDescent="0.2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 x14ac:dyDescent="0.2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 x14ac:dyDescent="0.2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 x14ac:dyDescent="0.2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 x14ac:dyDescent="0.2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 x14ac:dyDescent="0.2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 x14ac:dyDescent="0.2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 x14ac:dyDescent="0.2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 x14ac:dyDescent="0.2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 x14ac:dyDescent="0.2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 x14ac:dyDescent="0.2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 x14ac:dyDescent="0.2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 x14ac:dyDescent="0.2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 x14ac:dyDescent="0.2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 x14ac:dyDescent="0.2">
      <c r="A1001" s="400" t="s">
        <v>533</v>
      </c>
      <c r="B1001" s="403"/>
      <c r="C1001" s="403"/>
      <c r="D1001" s="403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 x14ac:dyDescent="0.2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 x14ac:dyDescent="0.2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 x14ac:dyDescent="0.2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403" t="s">
        <v>534</v>
      </c>
      <c r="B1007" s="403"/>
      <c r="C1007" s="403"/>
      <c r="D1007" s="403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 x14ac:dyDescent="0.2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400" t="s">
        <v>535</v>
      </c>
      <c r="B1010" s="400"/>
      <c r="C1010" s="400"/>
      <c r="D1010" s="400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 x14ac:dyDescent="0.2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 x14ac:dyDescent="0.2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 x14ac:dyDescent="0.2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 x14ac:dyDescent="0.2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 x14ac:dyDescent="0.2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 x14ac:dyDescent="0.2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 x14ac:dyDescent="0.2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 x14ac:dyDescent="0.2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 x14ac:dyDescent="0.2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 x14ac:dyDescent="0.2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 x14ac:dyDescent="0.2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 x14ac:dyDescent="0.2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 x14ac:dyDescent="0.2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 x14ac:dyDescent="0.2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 x14ac:dyDescent="0.2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 x14ac:dyDescent="0.2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 x14ac:dyDescent="0.2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 x14ac:dyDescent="0.2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 x14ac:dyDescent="0.2">
      <c r="A1031" s="400" t="s">
        <v>536</v>
      </c>
      <c r="B1031" s="400"/>
      <c r="C1031" s="400"/>
      <c r="D1031" s="400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 x14ac:dyDescent="0.2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 x14ac:dyDescent="0.2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 x14ac:dyDescent="0.2">
      <c r="A1034" s="400" t="s">
        <v>537</v>
      </c>
      <c r="B1034" s="400"/>
      <c r="C1034" s="400"/>
      <c r="D1034" s="400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 x14ac:dyDescent="0.2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 x14ac:dyDescent="0.2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 x14ac:dyDescent="0.2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 x14ac:dyDescent="0.2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 x14ac:dyDescent="0.2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 x14ac:dyDescent="0.2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 x14ac:dyDescent="0.2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 x14ac:dyDescent="0.2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 x14ac:dyDescent="0.2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 x14ac:dyDescent="0.2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 x14ac:dyDescent="0.2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 x14ac:dyDescent="0.2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 x14ac:dyDescent="0.2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 x14ac:dyDescent="0.2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 x14ac:dyDescent="0.2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 x14ac:dyDescent="0.2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 x14ac:dyDescent="0.2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 x14ac:dyDescent="0.2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 x14ac:dyDescent="0.2">
      <c r="A1053" s="413" t="s">
        <v>415</v>
      </c>
      <c r="B1053" s="413"/>
      <c r="C1053" s="413"/>
      <c r="D1053" s="413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 x14ac:dyDescent="0.2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 x14ac:dyDescent="0.2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 x14ac:dyDescent="0.2">
      <c r="A1056" s="413" t="s">
        <v>415</v>
      </c>
      <c r="B1056" s="413"/>
      <c r="C1056" s="413"/>
      <c r="D1056" s="413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 x14ac:dyDescent="0.2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 x14ac:dyDescent="0.2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 x14ac:dyDescent="0.2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 x14ac:dyDescent="0.2">
      <c r="A1061" s="413" t="s">
        <v>415</v>
      </c>
      <c r="B1061" s="413"/>
      <c r="C1061" s="413"/>
      <c r="D1061" s="413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 x14ac:dyDescent="0.2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 x14ac:dyDescent="0.2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 x14ac:dyDescent="0.2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 x14ac:dyDescent="0.2">
      <c r="A1066" s="413" t="s">
        <v>415</v>
      </c>
      <c r="B1066" s="413"/>
      <c r="C1066" s="413"/>
      <c r="D1066" s="413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 x14ac:dyDescent="0.2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 x14ac:dyDescent="0.2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 x14ac:dyDescent="0.2">
      <c r="A1069" s="413" t="s">
        <v>415</v>
      </c>
      <c r="B1069" s="413"/>
      <c r="C1069" s="413"/>
      <c r="D1069" s="413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 x14ac:dyDescent="0.2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 x14ac:dyDescent="0.2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 x14ac:dyDescent="0.2">
      <c r="A1072" s="398" t="s">
        <v>186</v>
      </c>
      <c r="B1072" s="398"/>
      <c r="C1072" s="398"/>
      <c r="D1072" s="398"/>
      <c r="E1072" s="398"/>
      <c r="F1072" s="398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 x14ac:dyDescent="0.2">
      <c r="A1073" s="418" t="s">
        <v>333</v>
      </c>
      <c r="B1073" s="418"/>
      <c r="C1073" s="418"/>
      <c r="D1073" s="418"/>
      <c r="E1073" s="399" t="s">
        <v>184</v>
      </c>
      <c r="F1073" s="399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 x14ac:dyDescent="0.2">
      <c r="A1074" s="400" t="s">
        <v>538</v>
      </c>
      <c r="B1074" s="400"/>
      <c r="C1074" s="400"/>
      <c r="D1074" s="400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 x14ac:dyDescent="0.2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 x14ac:dyDescent="0.2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 x14ac:dyDescent="0.2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 x14ac:dyDescent="0.2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 x14ac:dyDescent="0.2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 x14ac:dyDescent="0.2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 x14ac:dyDescent="0.2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 x14ac:dyDescent="0.2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 x14ac:dyDescent="0.2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 x14ac:dyDescent="0.2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 x14ac:dyDescent="0.2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 x14ac:dyDescent="0.2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 x14ac:dyDescent="0.2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 x14ac:dyDescent="0.2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 x14ac:dyDescent="0.2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 x14ac:dyDescent="0.2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 x14ac:dyDescent="0.2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 x14ac:dyDescent="0.2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 x14ac:dyDescent="0.2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 x14ac:dyDescent="0.2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 x14ac:dyDescent="0.2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 x14ac:dyDescent="0.2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 x14ac:dyDescent="0.2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 x14ac:dyDescent="0.2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 x14ac:dyDescent="0.2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 x14ac:dyDescent="0.2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 x14ac:dyDescent="0.2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 x14ac:dyDescent="0.2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 x14ac:dyDescent="0.2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 x14ac:dyDescent="0.2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 x14ac:dyDescent="0.2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 x14ac:dyDescent="0.2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 x14ac:dyDescent="0.2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 x14ac:dyDescent="0.2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 x14ac:dyDescent="0.2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 x14ac:dyDescent="0.2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 x14ac:dyDescent="0.2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 x14ac:dyDescent="0.2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 x14ac:dyDescent="0.2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 x14ac:dyDescent="0.2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 x14ac:dyDescent="0.2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 x14ac:dyDescent="0.2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 x14ac:dyDescent="0.2">
      <c r="A1117" s="403" t="s">
        <v>539</v>
      </c>
      <c r="B1117" s="403"/>
      <c r="C1117" s="403"/>
      <c r="D1117" s="403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 x14ac:dyDescent="0.2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 x14ac:dyDescent="0.2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 x14ac:dyDescent="0.2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 x14ac:dyDescent="0.2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 x14ac:dyDescent="0.2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 x14ac:dyDescent="0.2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 x14ac:dyDescent="0.2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 x14ac:dyDescent="0.2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 x14ac:dyDescent="0.2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 x14ac:dyDescent="0.2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 x14ac:dyDescent="0.2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 x14ac:dyDescent="0.2">
      <c r="A1129" s="403" t="s">
        <v>540</v>
      </c>
      <c r="B1129" s="403"/>
      <c r="C1129" s="403"/>
      <c r="D1129" s="403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 x14ac:dyDescent="0.2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 x14ac:dyDescent="0.2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 x14ac:dyDescent="0.2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 x14ac:dyDescent="0.2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 x14ac:dyDescent="0.2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 x14ac:dyDescent="0.2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 x14ac:dyDescent="0.2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 x14ac:dyDescent="0.2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 x14ac:dyDescent="0.2">
      <c r="A1138" s="417" t="s">
        <v>541</v>
      </c>
      <c r="B1138" s="418"/>
      <c r="C1138" s="418"/>
      <c r="D1138" s="418"/>
      <c r="E1138" s="399" t="s">
        <v>185</v>
      </c>
      <c r="F1138" s="399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 x14ac:dyDescent="0.2">
      <c r="A1139" s="400" t="s">
        <v>226</v>
      </c>
      <c r="B1139" s="400"/>
      <c r="C1139" s="400"/>
      <c r="D1139" s="400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 x14ac:dyDescent="0.2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 x14ac:dyDescent="0.2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 x14ac:dyDescent="0.2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 x14ac:dyDescent="0.2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 x14ac:dyDescent="0.2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 x14ac:dyDescent="0.2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 x14ac:dyDescent="0.2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 x14ac:dyDescent="0.2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 x14ac:dyDescent="0.2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 x14ac:dyDescent="0.2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 x14ac:dyDescent="0.2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 x14ac:dyDescent="0.2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 x14ac:dyDescent="0.2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 x14ac:dyDescent="0.2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 x14ac:dyDescent="0.2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 x14ac:dyDescent="0.2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 x14ac:dyDescent="0.2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 x14ac:dyDescent="0.2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 x14ac:dyDescent="0.2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 x14ac:dyDescent="0.2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 x14ac:dyDescent="0.2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 x14ac:dyDescent="0.2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 x14ac:dyDescent="0.2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 x14ac:dyDescent="0.2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 x14ac:dyDescent="0.2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 x14ac:dyDescent="0.2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 x14ac:dyDescent="0.2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 x14ac:dyDescent="0.2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 x14ac:dyDescent="0.2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 x14ac:dyDescent="0.2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 x14ac:dyDescent="0.2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 x14ac:dyDescent="0.2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 x14ac:dyDescent="0.2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 x14ac:dyDescent="0.2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 x14ac:dyDescent="0.2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 x14ac:dyDescent="0.2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 x14ac:dyDescent="0.2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 x14ac:dyDescent="0.2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403" t="s">
        <v>269</v>
      </c>
      <c r="B1186" s="403"/>
      <c r="C1186" s="403"/>
      <c r="D1186" s="403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 x14ac:dyDescent="0.2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 x14ac:dyDescent="0.2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 x14ac:dyDescent="0.2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400" t="s">
        <v>225</v>
      </c>
      <c r="B1193" s="400"/>
      <c r="C1193" s="400"/>
      <c r="D1193" s="400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 x14ac:dyDescent="0.2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 x14ac:dyDescent="0.2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 x14ac:dyDescent="0.2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 x14ac:dyDescent="0.2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 x14ac:dyDescent="0.2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 x14ac:dyDescent="0.2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 x14ac:dyDescent="0.2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 x14ac:dyDescent="0.2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 x14ac:dyDescent="0.2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 x14ac:dyDescent="0.2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 x14ac:dyDescent="0.2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 x14ac:dyDescent="0.2">
      <c r="A1205" s="419" t="s">
        <v>542</v>
      </c>
      <c r="B1205" s="419"/>
      <c r="C1205" s="419"/>
      <c r="D1205" s="419"/>
      <c r="E1205" s="420" t="s">
        <v>438</v>
      </c>
      <c r="F1205" s="420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 x14ac:dyDescent="0.2">
      <c r="A1206" s="406" t="s">
        <v>412</v>
      </c>
      <c r="B1206" s="406"/>
      <c r="C1206" s="406"/>
      <c r="D1206" s="406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 x14ac:dyDescent="0.2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 x14ac:dyDescent="0.2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 x14ac:dyDescent="0.2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 x14ac:dyDescent="0.2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 x14ac:dyDescent="0.2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 x14ac:dyDescent="0.2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 x14ac:dyDescent="0.2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 x14ac:dyDescent="0.2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 x14ac:dyDescent="0.2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 x14ac:dyDescent="0.2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 x14ac:dyDescent="0.2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 x14ac:dyDescent="0.2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 x14ac:dyDescent="0.2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 x14ac:dyDescent="0.2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 x14ac:dyDescent="0.2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 x14ac:dyDescent="0.2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 x14ac:dyDescent="0.2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 x14ac:dyDescent="0.2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 x14ac:dyDescent="0.2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 x14ac:dyDescent="0.2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 x14ac:dyDescent="0.2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 x14ac:dyDescent="0.2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 x14ac:dyDescent="0.2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 x14ac:dyDescent="0.2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 x14ac:dyDescent="0.2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 x14ac:dyDescent="0.2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 x14ac:dyDescent="0.2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 x14ac:dyDescent="0.2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 x14ac:dyDescent="0.2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 x14ac:dyDescent="0.2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 x14ac:dyDescent="0.2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 x14ac:dyDescent="0.2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 x14ac:dyDescent="0.2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 x14ac:dyDescent="0.2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 x14ac:dyDescent="0.2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 x14ac:dyDescent="0.2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 x14ac:dyDescent="0.2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 x14ac:dyDescent="0.2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404" t="s">
        <v>440</v>
      </c>
      <c r="B1254" s="404"/>
      <c r="C1254" s="404"/>
      <c r="D1254" s="404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 x14ac:dyDescent="0.2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 x14ac:dyDescent="0.2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 x14ac:dyDescent="0.2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406" t="s">
        <v>440</v>
      </c>
      <c r="B1261" s="406"/>
      <c r="C1261" s="406"/>
      <c r="D1261" s="406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 x14ac:dyDescent="0.2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 x14ac:dyDescent="0.2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 x14ac:dyDescent="0.2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 x14ac:dyDescent="0.2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 x14ac:dyDescent="0.2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 x14ac:dyDescent="0.2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 x14ac:dyDescent="0.2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 x14ac:dyDescent="0.2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 x14ac:dyDescent="0.2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 x14ac:dyDescent="0.2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 x14ac:dyDescent="0.2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 x14ac:dyDescent="0.2">
      <c r="A1273" s="398" t="s">
        <v>187</v>
      </c>
      <c r="B1273" s="398"/>
      <c r="C1273" s="398"/>
      <c r="D1273" s="398"/>
      <c r="E1273" s="398"/>
      <c r="F1273" s="398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400" t="s">
        <v>176</v>
      </c>
      <c r="B1274" s="400"/>
      <c r="C1274" s="400"/>
      <c r="D1274" s="400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 x14ac:dyDescent="0.2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 x14ac:dyDescent="0.2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 x14ac:dyDescent="0.2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 x14ac:dyDescent="0.2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 x14ac:dyDescent="0.2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 x14ac:dyDescent="0.2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 x14ac:dyDescent="0.2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 x14ac:dyDescent="0.2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400" t="s">
        <v>270</v>
      </c>
      <c r="B1289" s="403"/>
      <c r="C1289" s="403"/>
      <c r="D1289" s="403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 x14ac:dyDescent="0.2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 x14ac:dyDescent="0.2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 x14ac:dyDescent="0.2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 x14ac:dyDescent="0.2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 x14ac:dyDescent="0.2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 x14ac:dyDescent="0.2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 x14ac:dyDescent="0.2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 x14ac:dyDescent="0.2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L4377"/>
  <sheetViews>
    <sheetView tabSelected="1" zoomScale="80" zoomScaleNormal="80" zoomScaleSheetLayoutView="70" zoomScalePageLayoutView="81" workbookViewId="0">
      <pane ySplit="2" topLeftCell="A23" activePane="bottomLeft" state="frozen"/>
      <selection pane="bottomLeft" activeCell="K23" sqref="K23"/>
    </sheetView>
  </sheetViews>
  <sheetFormatPr defaultColWidth="9.140625" defaultRowHeight="15.75" x14ac:dyDescent="0.2"/>
  <cols>
    <col min="1" max="1" width="13.42578125" style="395" customWidth="1"/>
    <col min="2" max="2" width="13.42578125" style="326" customWidth="1"/>
    <col min="3" max="3" width="7.28515625" style="214" customWidth="1"/>
    <col min="4" max="4" width="8.42578125" style="215" customWidth="1"/>
    <col min="5" max="5" width="7.28515625" style="210" customWidth="1"/>
    <col min="6" max="6" width="48.28515625" style="236" customWidth="1"/>
    <col min="7" max="7" width="31.140625" style="208" customWidth="1"/>
    <col min="8" max="8" width="16" style="369" bestFit="1" customWidth="1"/>
    <col min="9" max="9" width="15.140625" style="369" bestFit="1" customWidth="1"/>
    <col min="10" max="10" width="15.7109375" style="369" bestFit="1" customWidth="1"/>
    <col min="11" max="11" width="16" style="369" bestFit="1" customWidth="1"/>
    <col min="12" max="12" width="9.28515625" style="165" customWidth="1"/>
    <col min="13" max="16384" width="9.140625" style="165"/>
  </cols>
  <sheetData>
    <row r="1" spans="1:12" s="273" customFormat="1" ht="47.25" x14ac:dyDescent="0.2">
      <c r="A1" s="393" t="s">
        <v>724</v>
      </c>
      <c r="B1" s="153" t="s">
        <v>166</v>
      </c>
      <c r="C1" s="154" t="s">
        <v>63</v>
      </c>
      <c r="D1" s="155" t="s">
        <v>17</v>
      </c>
      <c r="E1" s="156" t="s">
        <v>48</v>
      </c>
      <c r="F1" s="370" t="s">
        <v>656</v>
      </c>
      <c r="G1" s="191" t="s">
        <v>657</v>
      </c>
      <c r="H1" s="371" t="s">
        <v>954</v>
      </c>
      <c r="I1" s="371" t="s">
        <v>927</v>
      </c>
      <c r="J1" s="371" t="s">
        <v>928</v>
      </c>
      <c r="K1" s="371" t="s">
        <v>955</v>
      </c>
    </row>
    <row r="2" spans="1:12" s="149" customFormat="1" x14ac:dyDescent="0.2">
      <c r="A2" s="394"/>
      <c r="B2" s="432" t="s">
        <v>659</v>
      </c>
      <c r="C2" s="432"/>
      <c r="D2" s="432"/>
      <c r="E2" s="432"/>
      <c r="F2" s="432"/>
      <c r="G2" s="324"/>
      <c r="H2" s="148">
        <f>H3+H1416+H1486+H1744+H1843+H1926</f>
        <v>8675978194</v>
      </c>
      <c r="I2" s="148">
        <f>I3+I1416+I1486+I1744+I1843+I1926</f>
        <v>374045540</v>
      </c>
      <c r="J2" s="148">
        <f>J3+J1416+J1486+J1744+J1843+J1926</f>
        <v>449115755</v>
      </c>
      <c r="K2" s="148">
        <f>H2-I2+J2</f>
        <v>8751048409</v>
      </c>
      <c r="L2" s="147"/>
    </row>
    <row r="3" spans="1:12" s="149" customFormat="1" x14ac:dyDescent="0.2">
      <c r="A3" s="360" t="s">
        <v>649</v>
      </c>
      <c r="B3" s="436" t="s">
        <v>660</v>
      </c>
      <c r="C3" s="436"/>
      <c r="D3" s="436"/>
      <c r="E3" s="436"/>
      <c r="F3" s="436"/>
      <c r="G3" s="325"/>
      <c r="H3" s="150">
        <f>H4+H167+H797+H1153</f>
        <v>6944020514</v>
      </c>
      <c r="I3" s="150">
        <f>I4+I167+I797+I1153</f>
        <v>152400590</v>
      </c>
      <c r="J3" s="150">
        <f>J4+J167+J797+J1153</f>
        <v>304429880</v>
      </c>
      <c r="K3" s="150">
        <f t="shared" ref="K3:K66" si="0">H3-I3+J3</f>
        <v>7096049804</v>
      </c>
    </row>
    <row r="4" spans="1:12" s="147" customFormat="1" x14ac:dyDescent="0.2">
      <c r="A4" s="361" t="s">
        <v>649</v>
      </c>
      <c r="B4" s="433" t="s">
        <v>632</v>
      </c>
      <c r="C4" s="433"/>
      <c r="D4" s="433"/>
      <c r="E4" s="433"/>
      <c r="F4" s="433"/>
      <c r="G4" s="323"/>
      <c r="H4" s="151">
        <f>H5+H67+H80+H108+H129+H140+H148+H157</f>
        <v>129007836</v>
      </c>
      <c r="I4" s="151">
        <f>I5+I67+I80+I108+I129+I140+I148+I157</f>
        <v>1700000</v>
      </c>
      <c r="J4" s="151">
        <f>J5+J67+J80+J108+J129+J140+J148+J157</f>
        <v>61252207</v>
      </c>
      <c r="K4" s="151">
        <f t="shared" si="0"/>
        <v>188560043</v>
      </c>
    </row>
    <row r="5" spans="1:12" s="152" customFormat="1" ht="45" x14ac:dyDescent="0.2">
      <c r="A5" s="308" t="s">
        <v>649</v>
      </c>
      <c r="B5" s="295" t="s">
        <v>13</v>
      </c>
      <c r="C5" s="296"/>
      <c r="D5" s="296"/>
      <c r="E5" s="297"/>
      <c r="F5" s="299" t="s">
        <v>85</v>
      </c>
      <c r="G5" s="300" t="s">
        <v>642</v>
      </c>
      <c r="H5" s="301">
        <f>H6+H15+H46+H51+H54+H61+H64</f>
        <v>86168836</v>
      </c>
      <c r="I5" s="301">
        <f>I6+I15+I46+I51+I54+I61+I64</f>
        <v>130000</v>
      </c>
      <c r="J5" s="301">
        <f>J6+J15+J46+J51+J54+J61+J64</f>
        <v>900207</v>
      </c>
      <c r="K5" s="301">
        <f t="shared" si="0"/>
        <v>86939043</v>
      </c>
    </row>
    <row r="6" spans="1:12" s="167" customFormat="1" x14ac:dyDescent="0.2">
      <c r="A6" s="352" t="s">
        <v>649</v>
      </c>
      <c r="B6" s="302" t="s">
        <v>13</v>
      </c>
      <c r="C6" s="285">
        <v>11</v>
      </c>
      <c r="D6" s="285"/>
      <c r="E6" s="286">
        <v>31</v>
      </c>
      <c r="F6" s="287"/>
      <c r="G6" s="288"/>
      <c r="H6" s="289">
        <f t="shared" ref="H6:I6" si="1">H7+H11+H13</f>
        <v>61810000</v>
      </c>
      <c r="I6" s="289">
        <f t="shared" si="1"/>
        <v>0</v>
      </c>
      <c r="J6" s="289">
        <f t="shared" ref="J6" si="2">J7+J11+J13</f>
        <v>0</v>
      </c>
      <c r="K6" s="289">
        <f t="shared" si="0"/>
        <v>61810000</v>
      </c>
    </row>
    <row r="7" spans="1:12" s="152" customFormat="1" x14ac:dyDescent="0.2">
      <c r="A7" s="181" t="s">
        <v>649</v>
      </c>
      <c r="B7" s="153" t="s">
        <v>13</v>
      </c>
      <c r="C7" s="154">
        <v>11</v>
      </c>
      <c r="D7" s="155"/>
      <c r="E7" s="156">
        <v>311</v>
      </c>
      <c r="F7" s="225"/>
      <c r="G7" s="157"/>
      <c r="H7" s="158">
        <f t="shared" ref="H7:I7" si="3">SUM(H8:H10)</f>
        <v>51400000</v>
      </c>
      <c r="I7" s="158">
        <f t="shared" si="3"/>
        <v>0</v>
      </c>
      <c r="J7" s="158">
        <f t="shared" ref="J7" si="4">SUM(J8:J10)</f>
        <v>0</v>
      </c>
      <c r="K7" s="158">
        <f t="shared" si="0"/>
        <v>51400000</v>
      </c>
    </row>
    <row r="8" spans="1:12" s="223" customFormat="1" ht="15" x14ac:dyDescent="0.2">
      <c r="A8" s="249" t="s">
        <v>649</v>
      </c>
      <c r="B8" s="216" t="s">
        <v>13</v>
      </c>
      <c r="C8" s="217">
        <v>11</v>
      </c>
      <c r="D8" s="218" t="s">
        <v>18</v>
      </c>
      <c r="E8" s="219">
        <v>3111</v>
      </c>
      <c r="F8" s="229" t="s">
        <v>19</v>
      </c>
      <c r="G8" s="220"/>
      <c r="H8" s="244">
        <v>49800000</v>
      </c>
      <c r="I8" s="244"/>
      <c r="J8" s="244"/>
      <c r="K8" s="244">
        <f t="shared" si="0"/>
        <v>49800000</v>
      </c>
    </row>
    <row r="9" spans="1:12" s="223" customFormat="1" ht="15" x14ac:dyDescent="0.2">
      <c r="A9" s="249" t="s">
        <v>649</v>
      </c>
      <c r="B9" s="216" t="s">
        <v>13</v>
      </c>
      <c r="C9" s="217">
        <v>11</v>
      </c>
      <c r="D9" s="218" t="s">
        <v>18</v>
      </c>
      <c r="E9" s="219">
        <v>3113</v>
      </c>
      <c r="F9" s="229" t="s">
        <v>20</v>
      </c>
      <c r="G9" s="220"/>
      <c r="H9" s="244">
        <v>900000</v>
      </c>
      <c r="I9" s="244"/>
      <c r="J9" s="244"/>
      <c r="K9" s="244">
        <f t="shared" si="0"/>
        <v>900000</v>
      </c>
    </row>
    <row r="10" spans="1:12" s="223" customFormat="1" ht="15" x14ac:dyDescent="0.2">
      <c r="A10" s="249" t="s">
        <v>649</v>
      </c>
      <c r="B10" s="216" t="s">
        <v>13</v>
      </c>
      <c r="C10" s="217">
        <v>11</v>
      </c>
      <c r="D10" s="218" t="s">
        <v>18</v>
      </c>
      <c r="E10" s="219">
        <v>3114</v>
      </c>
      <c r="F10" s="229" t="s">
        <v>21</v>
      </c>
      <c r="G10" s="220"/>
      <c r="H10" s="244">
        <v>700000</v>
      </c>
      <c r="I10" s="244"/>
      <c r="J10" s="244"/>
      <c r="K10" s="244">
        <f t="shared" si="0"/>
        <v>700000</v>
      </c>
    </row>
    <row r="11" spans="1:12" s="152" customFormat="1" x14ac:dyDescent="0.2">
      <c r="A11" s="181" t="s">
        <v>649</v>
      </c>
      <c r="B11" s="153" t="s">
        <v>13</v>
      </c>
      <c r="C11" s="154">
        <v>11</v>
      </c>
      <c r="D11" s="155"/>
      <c r="E11" s="156">
        <v>312</v>
      </c>
      <c r="F11" s="225"/>
      <c r="G11" s="157"/>
      <c r="H11" s="158">
        <f t="shared" ref="H11:J11" si="5">SUM(H12)</f>
        <v>1910000</v>
      </c>
      <c r="I11" s="158">
        <f t="shared" si="5"/>
        <v>0</v>
      </c>
      <c r="J11" s="158">
        <f t="shared" si="5"/>
        <v>0</v>
      </c>
      <c r="K11" s="158">
        <f t="shared" si="0"/>
        <v>1910000</v>
      </c>
    </row>
    <row r="12" spans="1:12" s="223" customFormat="1" ht="15" x14ac:dyDescent="0.2">
      <c r="A12" s="249" t="s">
        <v>649</v>
      </c>
      <c r="B12" s="216" t="s">
        <v>13</v>
      </c>
      <c r="C12" s="217">
        <v>11</v>
      </c>
      <c r="D12" s="218" t="s">
        <v>18</v>
      </c>
      <c r="E12" s="219">
        <v>3121</v>
      </c>
      <c r="F12" s="229" t="s">
        <v>22</v>
      </c>
      <c r="G12" s="220"/>
      <c r="H12" s="222">
        <v>1910000</v>
      </c>
      <c r="I12" s="222"/>
      <c r="J12" s="222"/>
      <c r="K12" s="222">
        <f t="shared" si="0"/>
        <v>1910000</v>
      </c>
    </row>
    <row r="13" spans="1:12" s="152" customFormat="1" x14ac:dyDescent="0.2">
      <c r="A13" s="181" t="s">
        <v>649</v>
      </c>
      <c r="B13" s="153" t="s">
        <v>13</v>
      </c>
      <c r="C13" s="154">
        <v>11</v>
      </c>
      <c r="D13" s="155"/>
      <c r="E13" s="156">
        <v>313</v>
      </c>
      <c r="F13" s="225"/>
      <c r="G13" s="157"/>
      <c r="H13" s="158">
        <f t="shared" ref="H13:J13" si="6">SUM(H14:H14)</f>
        <v>8500000</v>
      </c>
      <c r="I13" s="158">
        <f t="shared" si="6"/>
        <v>0</v>
      </c>
      <c r="J13" s="158">
        <f t="shared" si="6"/>
        <v>0</v>
      </c>
      <c r="K13" s="158">
        <f t="shared" si="0"/>
        <v>8500000</v>
      </c>
    </row>
    <row r="14" spans="1:12" s="223" customFormat="1" ht="15" x14ac:dyDescent="0.2">
      <c r="A14" s="249" t="s">
        <v>649</v>
      </c>
      <c r="B14" s="216" t="s">
        <v>13</v>
      </c>
      <c r="C14" s="217">
        <v>11</v>
      </c>
      <c r="D14" s="218" t="s">
        <v>18</v>
      </c>
      <c r="E14" s="219">
        <v>3132</v>
      </c>
      <c r="F14" s="229" t="s">
        <v>280</v>
      </c>
      <c r="G14" s="220"/>
      <c r="H14" s="222">
        <v>8500000</v>
      </c>
      <c r="I14" s="222"/>
      <c r="J14" s="222"/>
      <c r="K14" s="222">
        <f t="shared" si="0"/>
        <v>8500000</v>
      </c>
    </row>
    <row r="15" spans="1:12" s="166" customFormat="1" x14ac:dyDescent="0.2">
      <c r="A15" s="352" t="s">
        <v>649</v>
      </c>
      <c r="B15" s="302" t="s">
        <v>13</v>
      </c>
      <c r="C15" s="285">
        <v>11</v>
      </c>
      <c r="D15" s="285"/>
      <c r="E15" s="286">
        <v>32</v>
      </c>
      <c r="F15" s="287"/>
      <c r="G15" s="288"/>
      <c r="H15" s="289">
        <f t="shared" ref="H15:I15" si="7">H16+H21+H27+H37+H39</f>
        <v>22563836</v>
      </c>
      <c r="I15" s="289">
        <f t="shared" si="7"/>
        <v>100000</v>
      </c>
      <c r="J15" s="289">
        <f t="shared" ref="J15" si="8">J16+J21+J27+J37+J39</f>
        <v>900207</v>
      </c>
      <c r="K15" s="289">
        <f t="shared" si="0"/>
        <v>23364043</v>
      </c>
    </row>
    <row r="16" spans="1:12" s="152" customFormat="1" x14ac:dyDescent="0.2">
      <c r="A16" s="181" t="s">
        <v>649</v>
      </c>
      <c r="B16" s="153" t="s">
        <v>13</v>
      </c>
      <c r="C16" s="154">
        <v>11</v>
      </c>
      <c r="D16" s="155"/>
      <c r="E16" s="156">
        <v>321</v>
      </c>
      <c r="F16" s="225"/>
      <c r="G16" s="157"/>
      <c r="H16" s="246">
        <f t="shared" ref="H16:I16" si="9">SUM(H17:H20)</f>
        <v>4830000</v>
      </c>
      <c r="I16" s="246">
        <f t="shared" si="9"/>
        <v>100000</v>
      </c>
      <c r="J16" s="246">
        <f t="shared" ref="J16" si="10">SUM(J17:J20)</f>
        <v>0</v>
      </c>
      <c r="K16" s="246">
        <f t="shared" si="0"/>
        <v>4730000</v>
      </c>
    </row>
    <row r="17" spans="1:11" s="223" customFormat="1" ht="15" x14ac:dyDescent="0.2">
      <c r="A17" s="249" t="s">
        <v>649</v>
      </c>
      <c r="B17" s="216" t="s">
        <v>13</v>
      </c>
      <c r="C17" s="217">
        <v>11</v>
      </c>
      <c r="D17" s="218" t="s">
        <v>18</v>
      </c>
      <c r="E17" s="219">
        <v>3211</v>
      </c>
      <c r="F17" s="229" t="s">
        <v>110</v>
      </c>
      <c r="G17" s="220"/>
      <c r="H17" s="222">
        <v>2200000</v>
      </c>
      <c r="I17" s="222">
        <v>100000</v>
      </c>
      <c r="J17" s="222"/>
      <c r="K17" s="222">
        <f t="shared" si="0"/>
        <v>2100000</v>
      </c>
    </row>
    <row r="18" spans="1:11" s="223" customFormat="1" ht="30" x14ac:dyDescent="0.2">
      <c r="A18" s="249" t="s">
        <v>649</v>
      </c>
      <c r="B18" s="216" t="s">
        <v>13</v>
      </c>
      <c r="C18" s="217">
        <v>11</v>
      </c>
      <c r="D18" s="218" t="s">
        <v>18</v>
      </c>
      <c r="E18" s="219">
        <v>3212</v>
      </c>
      <c r="F18" s="229" t="s">
        <v>111</v>
      </c>
      <c r="G18" s="220"/>
      <c r="H18" s="222">
        <v>2200000</v>
      </c>
      <c r="I18" s="222"/>
      <c r="J18" s="222"/>
      <c r="K18" s="222">
        <f t="shared" si="0"/>
        <v>2200000</v>
      </c>
    </row>
    <row r="19" spans="1:11" s="223" customFormat="1" ht="15" x14ac:dyDescent="0.2">
      <c r="A19" s="249" t="s">
        <v>649</v>
      </c>
      <c r="B19" s="216" t="s">
        <v>13</v>
      </c>
      <c r="C19" s="217">
        <v>11</v>
      </c>
      <c r="D19" s="218" t="s">
        <v>18</v>
      </c>
      <c r="E19" s="219">
        <v>3213</v>
      </c>
      <c r="F19" s="229" t="s">
        <v>112</v>
      </c>
      <c r="G19" s="220"/>
      <c r="H19" s="222">
        <v>230000</v>
      </c>
      <c r="I19" s="222"/>
      <c r="J19" s="222"/>
      <c r="K19" s="222">
        <f t="shared" si="0"/>
        <v>230000</v>
      </c>
    </row>
    <row r="20" spans="1:11" s="223" customFormat="1" ht="15" x14ac:dyDescent="0.2">
      <c r="A20" s="249" t="s">
        <v>649</v>
      </c>
      <c r="B20" s="216" t="s">
        <v>13</v>
      </c>
      <c r="C20" s="217">
        <v>11</v>
      </c>
      <c r="D20" s="218" t="s">
        <v>18</v>
      </c>
      <c r="E20" s="219">
        <v>3214</v>
      </c>
      <c r="F20" s="229" t="s">
        <v>234</v>
      </c>
      <c r="G20" s="220"/>
      <c r="H20" s="222">
        <v>200000</v>
      </c>
      <c r="I20" s="222"/>
      <c r="J20" s="222"/>
      <c r="K20" s="222">
        <f t="shared" si="0"/>
        <v>200000</v>
      </c>
    </row>
    <row r="21" spans="1:11" s="167" customFormat="1" x14ac:dyDescent="0.2">
      <c r="A21" s="181" t="s">
        <v>649</v>
      </c>
      <c r="B21" s="153" t="s">
        <v>13</v>
      </c>
      <c r="C21" s="154">
        <v>11</v>
      </c>
      <c r="D21" s="155"/>
      <c r="E21" s="156">
        <v>322</v>
      </c>
      <c r="F21" s="225"/>
      <c r="G21" s="157"/>
      <c r="H21" s="246">
        <f t="shared" ref="H21:I21" si="11">SUM(H22:H26)</f>
        <v>7249750</v>
      </c>
      <c r="I21" s="246">
        <f t="shared" si="11"/>
        <v>0</v>
      </c>
      <c r="J21" s="246">
        <f t="shared" ref="J21" si="12">SUM(J22:J26)</f>
        <v>100207</v>
      </c>
      <c r="K21" s="246">
        <f t="shared" si="0"/>
        <v>7349957</v>
      </c>
    </row>
    <row r="22" spans="1:11" s="223" customFormat="1" ht="15" x14ac:dyDescent="0.2">
      <c r="A22" s="249" t="s">
        <v>649</v>
      </c>
      <c r="B22" s="216" t="s">
        <v>13</v>
      </c>
      <c r="C22" s="217">
        <v>11</v>
      </c>
      <c r="D22" s="218" t="s">
        <v>18</v>
      </c>
      <c r="E22" s="219">
        <v>3221</v>
      </c>
      <c r="F22" s="229" t="s">
        <v>146</v>
      </c>
      <c r="G22" s="220"/>
      <c r="H22" s="222">
        <v>850000</v>
      </c>
      <c r="I22" s="222"/>
      <c r="J22" s="222"/>
      <c r="K22" s="222">
        <f t="shared" si="0"/>
        <v>850000</v>
      </c>
    </row>
    <row r="23" spans="1:11" s="223" customFormat="1" ht="15" x14ac:dyDescent="0.2">
      <c r="A23" s="249" t="s">
        <v>649</v>
      </c>
      <c r="B23" s="216" t="s">
        <v>13</v>
      </c>
      <c r="C23" s="217">
        <v>11</v>
      </c>
      <c r="D23" s="218" t="s">
        <v>18</v>
      </c>
      <c r="E23" s="219">
        <v>3223</v>
      </c>
      <c r="F23" s="229" t="s">
        <v>115</v>
      </c>
      <c r="G23" s="220"/>
      <c r="H23" s="222">
        <v>5650000</v>
      </c>
      <c r="I23" s="222"/>
      <c r="J23" s="222"/>
      <c r="K23" s="222">
        <f t="shared" si="0"/>
        <v>5650000</v>
      </c>
    </row>
    <row r="24" spans="1:11" s="223" customFormat="1" ht="30" x14ac:dyDescent="0.2">
      <c r="A24" s="249" t="s">
        <v>649</v>
      </c>
      <c r="B24" s="216" t="s">
        <v>13</v>
      </c>
      <c r="C24" s="217">
        <v>11</v>
      </c>
      <c r="D24" s="218" t="s">
        <v>18</v>
      </c>
      <c r="E24" s="219">
        <v>3224</v>
      </c>
      <c r="F24" s="229" t="s">
        <v>144</v>
      </c>
      <c r="G24" s="220"/>
      <c r="H24" s="222">
        <v>400000</v>
      </c>
      <c r="I24" s="222"/>
      <c r="J24" s="222">
        <v>100207</v>
      </c>
      <c r="K24" s="222">
        <f t="shared" si="0"/>
        <v>500207</v>
      </c>
    </row>
    <row r="25" spans="1:11" s="223" customFormat="1" ht="15" x14ac:dyDescent="0.2">
      <c r="A25" s="249" t="s">
        <v>649</v>
      </c>
      <c r="B25" s="216" t="s">
        <v>13</v>
      </c>
      <c r="C25" s="217">
        <v>11</v>
      </c>
      <c r="D25" s="218" t="s">
        <v>18</v>
      </c>
      <c r="E25" s="219">
        <v>3225</v>
      </c>
      <c r="F25" s="229" t="s">
        <v>151</v>
      </c>
      <c r="G25" s="220"/>
      <c r="H25" s="222">
        <v>50000</v>
      </c>
      <c r="I25" s="222"/>
      <c r="J25" s="222"/>
      <c r="K25" s="222">
        <f t="shared" si="0"/>
        <v>50000</v>
      </c>
    </row>
    <row r="26" spans="1:11" s="223" customFormat="1" ht="15" x14ac:dyDescent="0.2">
      <c r="A26" s="249" t="s">
        <v>649</v>
      </c>
      <c r="B26" s="216" t="s">
        <v>13</v>
      </c>
      <c r="C26" s="217">
        <v>11</v>
      </c>
      <c r="D26" s="218" t="s">
        <v>18</v>
      </c>
      <c r="E26" s="219">
        <v>3227</v>
      </c>
      <c r="F26" s="229" t="s">
        <v>235</v>
      </c>
      <c r="G26" s="220"/>
      <c r="H26" s="222">
        <v>299750</v>
      </c>
      <c r="I26" s="222"/>
      <c r="J26" s="222"/>
      <c r="K26" s="222">
        <f t="shared" si="0"/>
        <v>299750</v>
      </c>
    </row>
    <row r="27" spans="1:11" s="167" customFormat="1" x14ac:dyDescent="0.2">
      <c r="A27" s="181" t="s">
        <v>649</v>
      </c>
      <c r="B27" s="153" t="s">
        <v>13</v>
      </c>
      <c r="C27" s="154">
        <v>11</v>
      </c>
      <c r="D27" s="155"/>
      <c r="E27" s="156">
        <v>323</v>
      </c>
      <c r="F27" s="225"/>
      <c r="G27" s="157"/>
      <c r="H27" s="246">
        <f t="shared" ref="H27:I27" si="13">SUM(H28:H36)</f>
        <v>8779086</v>
      </c>
      <c r="I27" s="246">
        <f t="shared" si="13"/>
        <v>0</v>
      </c>
      <c r="J27" s="246">
        <f t="shared" ref="J27" si="14">SUM(J28:J36)</f>
        <v>800000</v>
      </c>
      <c r="K27" s="246">
        <f t="shared" si="0"/>
        <v>9579086</v>
      </c>
    </row>
    <row r="28" spans="1:11" s="223" customFormat="1" ht="15" x14ac:dyDescent="0.2">
      <c r="A28" s="249" t="s">
        <v>649</v>
      </c>
      <c r="B28" s="216" t="s">
        <v>13</v>
      </c>
      <c r="C28" s="217">
        <v>11</v>
      </c>
      <c r="D28" s="218" t="s">
        <v>18</v>
      </c>
      <c r="E28" s="219">
        <v>3231</v>
      </c>
      <c r="F28" s="229" t="s">
        <v>117</v>
      </c>
      <c r="G28" s="220"/>
      <c r="H28" s="222">
        <v>2000000</v>
      </c>
      <c r="I28" s="222"/>
      <c r="J28" s="222">
        <v>200000</v>
      </c>
      <c r="K28" s="222">
        <f t="shared" si="0"/>
        <v>2200000</v>
      </c>
    </row>
    <row r="29" spans="1:11" s="223" customFormat="1" ht="15" x14ac:dyDescent="0.2">
      <c r="A29" s="249" t="s">
        <v>649</v>
      </c>
      <c r="B29" s="216" t="s">
        <v>13</v>
      </c>
      <c r="C29" s="217">
        <v>11</v>
      </c>
      <c r="D29" s="218" t="s">
        <v>18</v>
      </c>
      <c r="E29" s="219">
        <v>3232</v>
      </c>
      <c r="F29" s="229" t="s">
        <v>118</v>
      </c>
      <c r="G29" s="220"/>
      <c r="H29" s="222">
        <v>400000</v>
      </c>
      <c r="I29" s="222"/>
      <c r="J29" s="222"/>
      <c r="K29" s="222">
        <f t="shared" si="0"/>
        <v>400000</v>
      </c>
    </row>
    <row r="30" spans="1:11" s="223" customFormat="1" ht="15" x14ac:dyDescent="0.2">
      <c r="A30" s="249" t="s">
        <v>649</v>
      </c>
      <c r="B30" s="216" t="s">
        <v>13</v>
      </c>
      <c r="C30" s="217">
        <v>11</v>
      </c>
      <c r="D30" s="218" t="s">
        <v>18</v>
      </c>
      <c r="E30" s="219">
        <v>3233</v>
      </c>
      <c r="F30" s="229" t="s">
        <v>119</v>
      </c>
      <c r="G30" s="220"/>
      <c r="H30" s="222">
        <v>850000</v>
      </c>
      <c r="I30" s="222"/>
      <c r="J30" s="222"/>
      <c r="K30" s="222">
        <f t="shared" si="0"/>
        <v>850000</v>
      </c>
    </row>
    <row r="31" spans="1:11" s="223" customFormat="1" ht="15" x14ac:dyDescent="0.2">
      <c r="A31" s="249" t="s">
        <v>649</v>
      </c>
      <c r="B31" s="216" t="s">
        <v>13</v>
      </c>
      <c r="C31" s="217">
        <v>11</v>
      </c>
      <c r="D31" s="218" t="s">
        <v>18</v>
      </c>
      <c r="E31" s="219">
        <v>3234</v>
      </c>
      <c r="F31" s="229" t="s">
        <v>120</v>
      </c>
      <c r="G31" s="220"/>
      <c r="H31" s="222">
        <v>700000</v>
      </c>
      <c r="I31" s="222"/>
      <c r="J31" s="222"/>
      <c r="K31" s="222">
        <f t="shared" si="0"/>
        <v>700000</v>
      </c>
    </row>
    <row r="32" spans="1:11" s="223" customFormat="1" ht="15" x14ac:dyDescent="0.2">
      <c r="A32" s="249" t="s">
        <v>649</v>
      </c>
      <c r="B32" s="216" t="s">
        <v>13</v>
      </c>
      <c r="C32" s="217">
        <v>11</v>
      </c>
      <c r="D32" s="218" t="s">
        <v>18</v>
      </c>
      <c r="E32" s="219">
        <v>3235</v>
      </c>
      <c r="F32" s="229" t="s">
        <v>42</v>
      </c>
      <c r="G32" s="220"/>
      <c r="H32" s="222">
        <v>500000</v>
      </c>
      <c r="I32" s="222"/>
      <c r="J32" s="222">
        <v>500000</v>
      </c>
      <c r="K32" s="222">
        <f t="shared" si="0"/>
        <v>1000000</v>
      </c>
    </row>
    <row r="33" spans="1:11" s="223" customFormat="1" ht="15" x14ac:dyDescent="0.2">
      <c r="A33" s="249" t="s">
        <v>649</v>
      </c>
      <c r="B33" s="216" t="s">
        <v>13</v>
      </c>
      <c r="C33" s="217">
        <v>11</v>
      </c>
      <c r="D33" s="218" t="s">
        <v>18</v>
      </c>
      <c r="E33" s="219">
        <v>3236</v>
      </c>
      <c r="F33" s="229" t="s">
        <v>121</v>
      </c>
      <c r="G33" s="220"/>
      <c r="H33" s="222">
        <v>270000</v>
      </c>
      <c r="I33" s="222"/>
      <c r="J33" s="222">
        <v>100000</v>
      </c>
      <c r="K33" s="222">
        <f t="shared" si="0"/>
        <v>370000</v>
      </c>
    </row>
    <row r="34" spans="1:11" s="223" customFormat="1" ht="15" x14ac:dyDescent="0.2">
      <c r="A34" s="249" t="s">
        <v>649</v>
      </c>
      <c r="B34" s="216" t="s">
        <v>13</v>
      </c>
      <c r="C34" s="217">
        <v>11</v>
      </c>
      <c r="D34" s="218" t="s">
        <v>18</v>
      </c>
      <c r="E34" s="219">
        <v>3237</v>
      </c>
      <c r="F34" s="229" t="s">
        <v>36</v>
      </c>
      <c r="G34" s="220"/>
      <c r="H34" s="222">
        <v>1000000</v>
      </c>
      <c r="I34" s="222"/>
      <c r="J34" s="222"/>
      <c r="K34" s="222">
        <f t="shared" si="0"/>
        <v>1000000</v>
      </c>
    </row>
    <row r="35" spans="1:11" s="223" customFormat="1" ht="15" x14ac:dyDescent="0.2">
      <c r="A35" s="249" t="s">
        <v>649</v>
      </c>
      <c r="B35" s="216" t="s">
        <v>13</v>
      </c>
      <c r="C35" s="217">
        <v>11</v>
      </c>
      <c r="D35" s="218" t="s">
        <v>18</v>
      </c>
      <c r="E35" s="219">
        <v>3238</v>
      </c>
      <c r="F35" s="229" t="s">
        <v>122</v>
      </c>
      <c r="G35" s="220"/>
      <c r="H35" s="222">
        <v>490000</v>
      </c>
      <c r="I35" s="222"/>
      <c r="J35" s="222"/>
      <c r="K35" s="222">
        <f t="shared" si="0"/>
        <v>490000</v>
      </c>
    </row>
    <row r="36" spans="1:11" s="223" customFormat="1" ht="15" x14ac:dyDescent="0.2">
      <c r="A36" s="249" t="s">
        <v>649</v>
      </c>
      <c r="B36" s="216" t="s">
        <v>13</v>
      </c>
      <c r="C36" s="217">
        <v>11</v>
      </c>
      <c r="D36" s="218" t="s">
        <v>18</v>
      </c>
      <c r="E36" s="219">
        <v>3239</v>
      </c>
      <c r="F36" s="229" t="s">
        <v>41</v>
      </c>
      <c r="G36" s="220"/>
      <c r="H36" s="222">
        <v>2569086</v>
      </c>
      <c r="I36" s="222"/>
      <c r="J36" s="222"/>
      <c r="K36" s="222">
        <f t="shared" si="0"/>
        <v>2569086</v>
      </c>
    </row>
    <row r="37" spans="1:11" s="167" customFormat="1" x14ac:dyDescent="0.2">
      <c r="A37" s="181" t="s">
        <v>649</v>
      </c>
      <c r="B37" s="153" t="s">
        <v>13</v>
      </c>
      <c r="C37" s="154">
        <v>11</v>
      </c>
      <c r="D37" s="155"/>
      <c r="E37" s="156">
        <v>324</v>
      </c>
      <c r="F37" s="225"/>
      <c r="G37" s="157"/>
      <c r="H37" s="246">
        <f t="shared" ref="H37:J37" si="15">SUM(H38)</f>
        <v>200000</v>
      </c>
      <c r="I37" s="246">
        <f t="shared" si="15"/>
        <v>0</v>
      </c>
      <c r="J37" s="246">
        <f t="shared" si="15"/>
        <v>0</v>
      </c>
      <c r="K37" s="246">
        <f t="shared" si="0"/>
        <v>200000</v>
      </c>
    </row>
    <row r="38" spans="1:11" s="223" customFormat="1" ht="30" x14ac:dyDescent="0.2">
      <c r="A38" s="249" t="s">
        <v>649</v>
      </c>
      <c r="B38" s="216" t="s">
        <v>13</v>
      </c>
      <c r="C38" s="217">
        <v>11</v>
      </c>
      <c r="D38" s="218" t="s">
        <v>18</v>
      </c>
      <c r="E38" s="219">
        <v>3241</v>
      </c>
      <c r="F38" s="229" t="s">
        <v>238</v>
      </c>
      <c r="G38" s="220"/>
      <c r="H38" s="222">
        <v>200000</v>
      </c>
      <c r="I38" s="222"/>
      <c r="J38" s="222"/>
      <c r="K38" s="222">
        <f t="shared" si="0"/>
        <v>200000</v>
      </c>
    </row>
    <row r="39" spans="1:11" s="167" customFormat="1" x14ac:dyDescent="0.2">
      <c r="A39" s="181" t="s">
        <v>649</v>
      </c>
      <c r="B39" s="153" t="s">
        <v>13</v>
      </c>
      <c r="C39" s="154">
        <v>11</v>
      </c>
      <c r="D39" s="155"/>
      <c r="E39" s="156">
        <v>329</v>
      </c>
      <c r="F39" s="225"/>
      <c r="G39" s="157"/>
      <c r="H39" s="246">
        <f t="shared" ref="H39:I39" si="16">SUM(H40:H45)</f>
        <v>1505000</v>
      </c>
      <c r="I39" s="246">
        <f t="shared" si="16"/>
        <v>0</v>
      </c>
      <c r="J39" s="246">
        <f t="shared" ref="J39" si="17">SUM(J40:J45)</f>
        <v>0</v>
      </c>
      <c r="K39" s="246">
        <f t="shared" si="0"/>
        <v>1505000</v>
      </c>
    </row>
    <row r="40" spans="1:11" s="223" customFormat="1" ht="30" x14ac:dyDescent="0.2">
      <c r="A40" s="249" t="s">
        <v>649</v>
      </c>
      <c r="B40" s="216" t="s">
        <v>13</v>
      </c>
      <c r="C40" s="217">
        <v>11</v>
      </c>
      <c r="D40" s="218" t="s">
        <v>18</v>
      </c>
      <c r="E40" s="219">
        <v>3291</v>
      </c>
      <c r="F40" s="229" t="s">
        <v>152</v>
      </c>
      <c r="G40" s="220"/>
      <c r="H40" s="222">
        <v>165000</v>
      </c>
      <c r="I40" s="222"/>
      <c r="J40" s="222"/>
      <c r="K40" s="222">
        <f t="shared" si="0"/>
        <v>165000</v>
      </c>
    </row>
    <row r="41" spans="1:11" s="223" customFormat="1" ht="15" x14ac:dyDescent="0.2">
      <c r="A41" s="249" t="s">
        <v>649</v>
      </c>
      <c r="B41" s="216" t="s">
        <v>13</v>
      </c>
      <c r="C41" s="217">
        <v>11</v>
      </c>
      <c r="D41" s="218" t="s">
        <v>18</v>
      </c>
      <c r="E41" s="219">
        <v>3292</v>
      </c>
      <c r="F41" s="229" t="s">
        <v>123</v>
      </c>
      <c r="G41" s="220"/>
      <c r="H41" s="222">
        <v>150000</v>
      </c>
      <c r="I41" s="222"/>
      <c r="J41" s="222"/>
      <c r="K41" s="222">
        <f t="shared" si="0"/>
        <v>150000</v>
      </c>
    </row>
    <row r="42" spans="1:11" s="223" customFormat="1" ht="15" x14ac:dyDescent="0.2">
      <c r="A42" s="249" t="s">
        <v>649</v>
      </c>
      <c r="B42" s="216" t="s">
        <v>13</v>
      </c>
      <c r="C42" s="217">
        <v>11</v>
      </c>
      <c r="D42" s="218" t="s">
        <v>18</v>
      </c>
      <c r="E42" s="219">
        <v>3293</v>
      </c>
      <c r="F42" s="229" t="s">
        <v>124</v>
      </c>
      <c r="G42" s="220"/>
      <c r="H42" s="222">
        <v>250000</v>
      </c>
      <c r="I42" s="222"/>
      <c r="J42" s="222"/>
      <c r="K42" s="222">
        <f t="shared" si="0"/>
        <v>250000</v>
      </c>
    </row>
    <row r="43" spans="1:11" s="223" customFormat="1" ht="15" x14ac:dyDescent="0.2">
      <c r="A43" s="249" t="s">
        <v>649</v>
      </c>
      <c r="B43" s="216" t="s">
        <v>13</v>
      </c>
      <c r="C43" s="217">
        <v>11</v>
      </c>
      <c r="D43" s="218" t="s">
        <v>18</v>
      </c>
      <c r="E43" s="219">
        <v>3294</v>
      </c>
      <c r="F43" s="229" t="s">
        <v>611</v>
      </c>
      <c r="G43" s="220"/>
      <c r="H43" s="222">
        <v>580000</v>
      </c>
      <c r="I43" s="222"/>
      <c r="J43" s="222"/>
      <c r="K43" s="222">
        <f t="shared" si="0"/>
        <v>580000</v>
      </c>
    </row>
    <row r="44" spans="1:11" s="223" customFormat="1" ht="15" x14ac:dyDescent="0.2">
      <c r="A44" s="249" t="s">
        <v>649</v>
      </c>
      <c r="B44" s="216" t="s">
        <v>13</v>
      </c>
      <c r="C44" s="217">
        <v>11</v>
      </c>
      <c r="D44" s="218" t="s">
        <v>18</v>
      </c>
      <c r="E44" s="219">
        <v>3295</v>
      </c>
      <c r="F44" s="229" t="s">
        <v>237</v>
      </c>
      <c r="G44" s="220"/>
      <c r="H44" s="222">
        <v>260000</v>
      </c>
      <c r="I44" s="222"/>
      <c r="J44" s="222"/>
      <c r="K44" s="222">
        <f t="shared" si="0"/>
        <v>260000</v>
      </c>
    </row>
    <row r="45" spans="1:11" s="223" customFormat="1" ht="15" x14ac:dyDescent="0.2">
      <c r="A45" s="249" t="s">
        <v>649</v>
      </c>
      <c r="B45" s="216" t="s">
        <v>13</v>
      </c>
      <c r="C45" s="217">
        <v>11</v>
      </c>
      <c r="D45" s="218" t="s">
        <v>18</v>
      </c>
      <c r="E45" s="219">
        <v>3299</v>
      </c>
      <c r="F45" s="229" t="s">
        <v>125</v>
      </c>
      <c r="G45" s="220"/>
      <c r="H45" s="222">
        <v>100000</v>
      </c>
      <c r="I45" s="222"/>
      <c r="J45" s="222"/>
      <c r="K45" s="222">
        <f t="shared" si="0"/>
        <v>100000</v>
      </c>
    </row>
    <row r="46" spans="1:11" s="166" customFormat="1" x14ac:dyDescent="0.2">
      <c r="A46" s="352" t="s">
        <v>649</v>
      </c>
      <c r="B46" s="302" t="s">
        <v>13</v>
      </c>
      <c r="C46" s="285">
        <v>11</v>
      </c>
      <c r="D46" s="285"/>
      <c r="E46" s="286">
        <v>34</v>
      </c>
      <c r="F46" s="287"/>
      <c r="G46" s="288"/>
      <c r="H46" s="289">
        <f t="shared" ref="H46:J46" si="18">H47</f>
        <v>55000</v>
      </c>
      <c r="I46" s="289">
        <f t="shared" si="18"/>
        <v>0</v>
      </c>
      <c r="J46" s="289">
        <f t="shared" si="18"/>
        <v>0</v>
      </c>
      <c r="K46" s="289">
        <f t="shared" si="0"/>
        <v>55000</v>
      </c>
    </row>
    <row r="47" spans="1:11" s="167" customFormat="1" x14ac:dyDescent="0.2">
      <c r="A47" s="181" t="s">
        <v>649</v>
      </c>
      <c r="B47" s="153" t="s">
        <v>13</v>
      </c>
      <c r="C47" s="154">
        <v>11</v>
      </c>
      <c r="D47" s="155"/>
      <c r="E47" s="156">
        <v>343</v>
      </c>
      <c r="F47" s="225"/>
      <c r="G47" s="157"/>
      <c r="H47" s="246">
        <f t="shared" ref="H47:I47" si="19">SUM(H48:H50)</f>
        <v>55000</v>
      </c>
      <c r="I47" s="246">
        <f t="shared" si="19"/>
        <v>0</v>
      </c>
      <c r="J47" s="246">
        <f t="shared" ref="J47" si="20">SUM(J48:J50)</f>
        <v>0</v>
      </c>
      <c r="K47" s="246">
        <f t="shared" si="0"/>
        <v>55000</v>
      </c>
    </row>
    <row r="48" spans="1:11" s="223" customFormat="1" ht="15" x14ac:dyDescent="0.2">
      <c r="A48" s="249" t="s">
        <v>649</v>
      </c>
      <c r="B48" s="216" t="s">
        <v>13</v>
      </c>
      <c r="C48" s="217">
        <v>11</v>
      </c>
      <c r="D48" s="218" t="s">
        <v>18</v>
      </c>
      <c r="E48" s="219">
        <v>3431</v>
      </c>
      <c r="F48" s="229" t="s">
        <v>153</v>
      </c>
      <c r="G48" s="220"/>
      <c r="H48" s="222">
        <v>30000</v>
      </c>
      <c r="I48" s="222"/>
      <c r="J48" s="222"/>
      <c r="K48" s="222">
        <f t="shared" si="0"/>
        <v>30000</v>
      </c>
    </row>
    <row r="49" spans="1:11" s="223" customFormat="1" ht="15" x14ac:dyDescent="0.2">
      <c r="A49" s="249" t="s">
        <v>649</v>
      </c>
      <c r="B49" s="216" t="s">
        <v>13</v>
      </c>
      <c r="C49" s="217">
        <v>11</v>
      </c>
      <c r="D49" s="218" t="s">
        <v>18</v>
      </c>
      <c r="E49" s="219">
        <v>3433</v>
      </c>
      <c r="F49" s="229" t="s">
        <v>126</v>
      </c>
      <c r="G49" s="220"/>
      <c r="H49" s="222">
        <v>20000</v>
      </c>
      <c r="I49" s="222"/>
      <c r="J49" s="222"/>
      <c r="K49" s="222">
        <f t="shared" si="0"/>
        <v>20000</v>
      </c>
    </row>
    <row r="50" spans="1:11" s="223" customFormat="1" ht="15" x14ac:dyDescent="0.2">
      <c r="A50" s="249" t="s">
        <v>649</v>
      </c>
      <c r="B50" s="216" t="s">
        <v>13</v>
      </c>
      <c r="C50" s="217">
        <v>11</v>
      </c>
      <c r="D50" s="218" t="s">
        <v>18</v>
      </c>
      <c r="E50" s="219">
        <v>3434</v>
      </c>
      <c r="F50" s="229" t="s">
        <v>127</v>
      </c>
      <c r="G50" s="220"/>
      <c r="H50" s="222">
        <v>5000</v>
      </c>
      <c r="I50" s="222"/>
      <c r="J50" s="222"/>
      <c r="K50" s="222">
        <f t="shared" si="0"/>
        <v>5000</v>
      </c>
    </row>
    <row r="51" spans="1:11" s="166" customFormat="1" x14ac:dyDescent="0.2">
      <c r="A51" s="352" t="s">
        <v>649</v>
      </c>
      <c r="B51" s="302" t="s">
        <v>13</v>
      </c>
      <c r="C51" s="285">
        <v>11</v>
      </c>
      <c r="D51" s="285"/>
      <c r="E51" s="286">
        <v>37</v>
      </c>
      <c r="F51" s="287"/>
      <c r="G51" s="288"/>
      <c r="H51" s="289">
        <f t="shared" ref="H51:J51" si="21">H52</f>
        <v>120000</v>
      </c>
      <c r="I51" s="289">
        <f t="shared" si="21"/>
        <v>30000</v>
      </c>
      <c r="J51" s="289">
        <f t="shared" si="21"/>
        <v>0</v>
      </c>
      <c r="K51" s="289">
        <f t="shared" si="0"/>
        <v>90000</v>
      </c>
    </row>
    <row r="52" spans="1:11" s="152" customFormat="1" x14ac:dyDescent="0.2">
      <c r="A52" s="181" t="s">
        <v>649</v>
      </c>
      <c r="B52" s="153" t="s">
        <v>13</v>
      </c>
      <c r="C52" s="154">
        <v>11</v>
      </c>
      <c r="D52" s="155"/>
      <c r="E52" s="156">
        <v>372</v>
      </c>
      <c r="F52" s="225"/>
      <c r="G52" s="157"/>
      <c r="H52" s="246">
        <f t="shared" ref="H52:J52" si="22">SUM(H53)</f>
        <v>120000</v>
      </c>
      <c r="I52" s="246">
        <f t="shared" si="22"/>
        <v>30000</v>
      </c>
      <c r="J52" s="246">
        <f t="shared" si="22"/>
        <v>0</v>
      </c>
      <c r="K52" s="246">
        <f t="shared" si="0"/>
        <v>90000</v>
      </c>
    </row>
    <row r="53" spans="1:11" s="223" customFormat="1" ht="15" x14ac:dyDescent="0.2">
      <c r="A53" s="249" t="s">
        <v>649</v>
      </c>
      <c r="B53" s="216" t="s">
        <v>13</v>
      </c>
      <c r="C53" s="217">
        <v>11</v>
      </c>
      <c r="D53" s="218" t="s">
        <v>18</v>
      </c>
      <c r="E53" s="219">
        <v>3721</v>
      </c>
      <c r="F53" s="229" t="s">
        <v>149</v>
      </c>
      <c r="G53" s="220"/>
      <c r="H53" s="222">
        <v>120000</v>
      </c>
      <c r="I53" s="222">
        <v>30000</v>
      </c>
      <c r="J53" s="222"/>
      <c r="K53" s="222">
        <f t="shared" si="0"/>
        <v>90000</v>
      </c>
    </row>
    <row r="54" spans="1:11" x14ac:dyDescent="0.2">
      <c r="A54" s="352" t="s">
        <v>649</v>
      </c>
      <c r="B54" s="302" t="s">
        <v>13</v>
      </c>
      <c r="C54" s="285">
        <v>11</v>
      </c>
      <c r="D54" s="285"/>
      <c r="E54" s="286">
        <v>42</v>
      </c>
      <c r="F54" s="287"/>
      <c r="G54" s="288"/>
      <c r="H54" s="289">
        <f t="shared" ref="H54:J54" si="23">H55</f>
        <v>1390000</v>
      </c>
      <c r="I54" s="289">
        <f t="shared" si="23"/>
        <v>0</v>
      </c>
      <c r="J54" s="289">
        <f t="shared" si="23"/>
        <v>0</v>
      </c>
      <c r="K54" s="289">
        <f t="shared" si="0"/>
        <v>1390000</v>
      </c>
    </row>
    <row r="55" spans="1:11" s="152" customFormat="1" x14ac:dyDescent="0.2">
      <c r="A55" s="181" t="s">
        <v>649</v>
      </c>
      <c r="B55" s="153" t="s">
        <v>13</v>
      </c>
      <c r="C55" s="154">
        <v>11</v>
      </c>
      <c r="D55" s="155"/>
      <c r="E55" s="156">
        <v>422</v>
      </c>
      <c r="F55" s="225"/>
      <c r="G55" s="157"/>
      <c r="H55" s="246">
        <f t="shared" ref="H55:I55" si="24">SUM(H56:H60)</f>
        <v>1390000</v>
      </c>
      <c r="I55" s="246">
        <f t="shared" si="24"/>
        <v>0</v>
      </c>
      <c r="J55" s="246">
        <f t="shared" ref="J55" si="25">SUM(J56:J60)</f>
        <v>0</v>
      </c>
      <c r="K55" s="246">
        <f t="shared" si="0"/>
        <v>1390000</v>
      </c>
    </row>
    <row r="56" spans="1:11" s="223" customFormat="1" ht="15" x14ac:dyDescent="0.2">
      <c r="A56" s="249" t="s">
        <v>649</v>
      </c>
      <c r="B56" s="216" t="s">
        <v>13</v>
      </c>
      <c r="C56" s="217">
        <v>11</v>
      </c>
      <c r="D56" s="218" t="s">
        <v>18</v>
      </c>
      <c r="E56" s="219">
        <v>4221</v>
      </c>
      <c r="F56" s="229" t="s">
        <v>129</v>
      </c>
      <c r="G56" s="220"/>
      <c r="H56" s="222">
        <v>330000</v>
      </c>
      <c r="I56" s="222"/>
      <c r="J56" s="222"/>
      <c r="K56" s="222">
        <f t="shared" si="0"/>
        <v>330000</v>
      </c>
    </row>
    <row r="57" spans="1:11" s="223" customFormat="1" ht="15" x14ac:dyDescent="0.2">
      <c r="A57" s="249" t="s">
        <v>649</v>
      </c>
      <c r="B57" s="216" t="s">
        <v>13</v>
      </c>
      <c r="C57" s="217">
        <v>11</v>
      </c>
      <c r="D57" s="218" t="s">
        <v>18</v>
      </c>
      <c r="E57" s="219">
        <v>4222</v>
      </c>
      <c r="F57" s="229" t="s">
        <v>130</v>
      </c>
      <c r="G57" s="220"/>
      <c r="H57" s="222">
        <v>700000</v>
      </c>
      <c r="I57" s="222"/>
      <c r="J57" s="222"/>
      <c r="K57" s="222">
        <f t="shared" si="0"/>
        <v>700000</v>
      </c>
    </row>
    <row r="58" spans="1:11" s="223" customFormat="1" ht="15" x14ac:dyDescent="0.2">
      <c r="A58" s="249" t="s">
        <v>649</v>
      </c>
      <c r="B58" s="216" t="s">
        <v>13</v>
      </c>
      <c r="C58" s="217">
        <v>11</v>
      </c>
      <c r="D58" s="218" t="s">
        <v>18</v>
      </c>
      <c r="E58" s="219">
        <v>4223</v>
      </c>
      <c r="F58" s="229" t="s">
        <v>131</v>
      </c>
      <c r="G58" s="220"/>
      <c r="H58" s="222">
        <v>320000</v>
      </c>
      <c r="I58" s="222"/>
      <c r="J58" s="222"/>
      <c r="K58" s="222">
        <f t="shared" si="0"/>
        <v>320000</v>
      </c>
    </row>
    <row r="59" spans="1:11" s="223" customFormat="1" ht="15" x14ac:dyDescent="0.2">
      <c r="A59" s="249" t="s">
        <v>649</v>
      </c>
      <c r="B59" s="216" t="s">
        <v>13</v>
      </c>
      <c r="C59" s="217">
        <v>11</v>
      </c>
      <c r="D59" s="218" t="s">
        <v>18</v>
      </c>
      <c r="E59" s="219">
        <v>4225</v>
      </c>
      <c r="F59" s="229" t="s">
        <v>134</v>
      </c>
      <c r="G59" s="220"/>
      <c r="H59" s="222">
        <v>20000</v>
      </c>
      <c r="I59" s="222"/>
      <c r="J59" s="222"/>
      <c r="K59" s="222">
        <f t="shared" si="0"/>
        <v>20000</v>
      </c>
    </row>
    <row r="60" spans="1:11" s="223" customFormat="1" ht="15" x14ac:dyDescent="0.2">
      <c r="A60" s="249" t="s">
        <v>649</v>
      </c>
      <c r="B60" s="216" t="s">
        <v>13</v>
      </c>
      <c r="C60" s="217">
        <v>11</v>
      </c>
      <c r="D60" s="218" t="s">
        <v>18</v>
      </c>
      <c r="E60" s="219">
        <v>4227</v>
      </c>
      <c r="F60" s="229" t="s">
        <v>132</v>
      </c>
      <c r="G60" s="220"/>
      <c r="H60" s="222">
        <v>20000</v>
      </c>
      <c r="I60" s="222"/>
      <c r="J60" s="222"/>
      <c r="K60" s="222">
        <f t="shared" si="0"/>
        <v>20000</v>
      </c>
    </row>
    <row r="61" spans="1:11" x14ac:dyDescent="0.2">
      <c r="A61" s="352" t="s">
        <v>649</v>
      </c>
      <c r="B61" s="302" t="s">
        <v>13</v>
      </c>
      <c r="C61" s="285">
        <v>51</v>
      </c>
      <c r="D61" s="285"/>
      <c r="E61" s="286">
        <v>32</v>
      </c>
      <c r="F61" s="287"/>
      <c r="G61" s="288"/>
      <c r="H61" s="289">
        <f t="shared" ref="H61:J62" si="26">H62</f>
        <v>150000</v>
      </c>
      <c r="I61" s="289">
        <f t="shared" si="26"/>
        <v>0</v>
      </c>
      <c r="J61" s="289">
        <f t="shared" si="26"/>
        <v>0</v>
      </c>
      <c r="K61" s="289">
        <f t="shared" si="0"/>
        <v>150000</v>
      </c>
    </row>
    <row r="62" spans="1:11" x14ac:dyDescent="0.2">
      <c r="A62" s="185" t="s">
        <v>649</v>
      </c>
      <c r="B62" s="168" t="s">
        <v>13</v>
      </c>
      <c r="C62" s="169">
        <v>51</v>
      </c>
      <c r="D62" s="170"/>
      <c r="E62" s="171">
        <v>321</v>
      </c>
      <c r="F62" s="226"/>
      <c r="G62" s="164"/>
      <c r="H62" s="246">
        <f t="shared" si="26"/>
        <v>150000</v>
      </c>
      <c r="I62" s="246">
        <f t="shared" si="26"/>
        <v>0</v>
      </c>
      <c r="J62" s="246">
        <f t="shared" si="26"/>
        <v>0</v>
      </c>
      <c r="K62" s="246">
        <f t="shared" si="0"/>
        <v>150000</v>
      </c>
    </row>
    <row r="63" spans="1:11" ht="15" x14ac:dyDescent="0.2">
      <c r="A63" s="146" t="s">
        <v>649</v>
      </c>
      <c r="B63" s="144" t="s">
        <v>13</v>
      </c>
      <c r="C63" s="145">
        <v>51</v>
      </c>
      <c r="D63" s="172" t="s">
        <v>18</v>
      </c>
      <c r="E63" s="173">
        <v>3211</v>
      </c>
      <c r="F63" s="226" t="s">
        <v>110</v>
      </c>
      <c r="G63" s="164"/>
      <c r="H63" s="222">
        <v>150000</v>
      </c>
      <c r="I63" s="222"/>
      <c r="J63" s="222"/>
      <c r="K63" s="222">
        <f t="shared" si="0"/>
        <v>150000</v>
      </c>
    </row>
    <row r="64" spans="1:11" x14ac:dyDescent="0.2">
      <c r="A64" s="352" t="s">
        <v>649</v>
      </c>
      <c r="B64" s="302" t="s">
        <v>13</v>
      </c>
      <c r="C64" s="285">
        <v>52</v>
      </c>
      <c r="D64" s="285"/>
      <c r="E64" s="286">
        <v>32</v>
      </c>
      <c r="F64" s="287"/>
      <c r="G64" s="288"/>
      <c r="H64" s="289">
        <f t="shared" ref="H64:J65" si="27">H65</f>
        <v>80000</v>
      </c>
      <c r="I64" s="289">
        <f t="shared" si="27"/>
        <v>0</v>
      </c>
      <c r="J64" s="289">
        <f t="shared" si="27"/>
        <v>0</v>
      </c>
      <c r="K64" s="289">
        <f t="shared" si="0"/>
        <v>80000</v>
      </c>
    </row>
    <row r="65" spans="1:11" x14ac:dyDescent="0.2">
      <c r="A65" s="181" t="s">
        <v>649</v>
      </c>
      <c r="B65" s="153" t="s">
        <v>13</v>
      </c>
      <c r="C65" s="154">
        <v>52</v>
      </c>
      <c r="D65" s="155"/>
      <c r="E65" s="156">
        <v>324</v>
      </c>
      <c r="F65" s="225"/>
      <c r="G65" s="157"/>
      <c r="H65" s="246">
        <f t="shared" si="27"/>
        <v>80000</v>
      </c>
      <c r="I65" s="246">
        <f t="shared" si="27"/>
        <v>0</v>
      </c>
      <c r="J65" s="246">
        <f t="shared" si="27"/>
        <v>0</v>
      </c>
      <c r="K65" s="246">
        <f t="shared" si="0"/>
        <v>80000</v>
      </c>
    </row>
    <row r="66" spans="1:11" ht="30" x14ac:dyDescent="0.2">
      <c r="A66" s="182" t="s">
        <v>649</v>
      </c>
      <c r="B66" s="160" t="s">
        <v>13</v>
      </c>
      <c r="C66" s="161">
        <v>52</v>
      </c>
      <c r="D66" s="162" t="s">
        <v>18</v>
      </c>
      <c r="E66" s="163">
        <v>3241</v>
      </c>
      <c r="F66" s="226" t="s">
        <v>238</v>
      </c>
      <c r="G66" s="164"/>
      <c r="H66" s="222">
        <v>80000</v>
      </c>
      <c r="I66" s="222"/>
      <c r="J66" s="222"/>
      <c r="K66" s="222">
        <f t="shared" si="0"/>
        <v>80000</v>
      </c>
    </row>
    <row r="67" spans="1:11" s="152" customFormat="1" ht="45" x14ac:dyDescent="0.2">
      <c r="A67" s="353" t="s">
        <v>649</v>
      </c>
      <c r="B67" s="296" t="s">
        <v>39</v>
      </c>
      <c r="C67" s="296"/>
      <c r="D67" s="296"/>
      <c r="E67" s="297"/>
      <c r="F67" s="299" t="s">
        <v>35</v>
      </c>
      <c r="G67" s="300" t="s">
        <v>642</v>
      </c>
      <c r="H67" s="301">
        <f t="shared" ref="H67:I67" si="28">H68+H77</f>
        <v>4430000</v>
      </c>
      <c r="I67" s="301">
        <f t="shared" si="28"/>
        <v>0</v>
      </c>
      <c r="J67" s="301">
        <f t="shared" ref="J67" si="29">J68+J77</f>
        <v>0</v>
      </c>
      <c r="K67" s="301">
        <f t="shared" ref="K67:K130" si="30">H67-I67+J67</f>
        <v>4430000</v>
      </c>
    </row>
    <row r="68" spans="1:11" s="152" customFormat="1" x14ac:dyDescent="0.2">
      <c r="A68" s="352" t="s">
        <v>649</v>
      </c>
      <c r="B68" s="302" t="s">
        <v>39</v>
      </c>
      <c r="C68" s="285">
        <v>11</v>
      </c>
      <c r="D68" s="285"/>
      <c r="E68" s="286">
        <v>32</v>
      </c>
      <c r="F68" s="287"/>
      <c r="G68" s="288"/>
      <c r="H68" s="289">
        <f t="shared" ref="H68:I68" si="31">H69+H71+H75</f>
        <v>2230000</v>
      </c>
      <c r="I68" s="289">
        <f t="shared" si="31"/>
        <v>0</v>
      </c>
      <c r="J68" s="289">
        <f t="shared" ref="J68" si="32">J69+J71+J75</f>
        <v>0</v>
      </c>
      <c r="K68" s="289">
        <f t="shared" si="30"/>
        <v>2230000</v>
      </c>
    </row>
    <row r="69" spans="1:11" s="152" customFormat="1" x14ac:dyDescent="0.2">
      <c r="A69" s="181" t="s">
        <v>649</v>
      </c>
      <c r="B69" s="153" t="s">
        <v>39</v>
      </c>
      <c r="C69" s="154">
        <v>11</v>
      </c>
      <c r="D69" s="155"/>
      <c r="E69" s="156">
        <v>322</v>
      </c>
      <c r="F69" s="225"/>
      <c r="G69" s="157"/>
      <c r="H69" s="242">
        <f t="shared" ref="H69:J69" si="33">SUM(H70)</f>
        <v>180000</v>
      </c>
      <c r="I69" s="242">
        <f t="shared" si="33"/>
        <v>0</v>
      </c>
      <c r="J69" s="242">
        <f t="shared" si="33"/>
        <v>0</v>
      </c>
      <c r="K69" s="242">
        <f t="shared" si="30"/>
        <v>180000</v>
      </c>
    </row>
    <row r="70" spans="1:11" s="275" customFormat="1" ht="15" x14ac:dyDescent="0.2">
      <c r="A70" s="249" t="s">
        <v>649</v>
      </c>
      <c r="B70" s="216" t="s">
        <v>39</v>
      </c>
      <c r="C70" s="217">
        <v>11</v>
      </c>
      <c r="D70" s="218" t="s">
        <v>18</v>
      </c>
      <c r="E70" s="219">
        <v>3225</v>
      </c>
      <c r="F70" s="229" t="s">
        <v>151</v>
      </c>
      <c r="G70" s="220"/>
      <c r="H70" s="244">
        <v>180000</v>
      </c>
      <c r="I70" s="244"/>
      <c r="J70" s="244"/>
      <c r="K70" s="244">
        <f t="shared" si="30"/>
        <v>180000</v>
      </c>
    </row>
    <row r="71" spans="1:11" s="174" customFormat="1" x14ac:dyDescent="0.2">
      <c r="A71" s="181" t="s">
        <v>649</v>
      </c>
      <c r="B71" s="153" t="s">
        <v>39</v>
      </c>
      <c r="C71" s="154">
        <v>11</v>
      </c>
      <c r="D71" s="155"/>
      <c r="E71" s="156">
        <v>323</v>
      </c>
      <c r="F71" s="225"/>
      <c r="G71" s="157"/>
      <c r="H71" s="246">
        <f t="shared" ref="H71:I71" si="34">SUM(H72:H74)</f>
        <v>1775000</v>
      </c>
      <c r="I71" s="246">
        <f t="shared" si="34"/>
        <v>0</v>
      </c>
      <c r="J71" s="246">
        <f t="shared" ref="J71" si="35">SUM(J72:J74)</f>
        <v>0</v>
      </c>
      <c r="K71" s="246">
        <f t="shared" si="30"/>
        <v>1775000</v>
      </c>
    </row>
    <row r="72" spans="1:11" s="243" customFormat="1" x14ac:dyDescent="0.2">
      <c r="A72" s="249" t="s">
        <v>649</v>
      </c>
      <c r="B72" s="216" t="s">
        <v>39</v>
      </c>
      <c r="C72" s="217">
        <v>11</v>
      </c>
      <c r="D72" s="218" t="s">
        <v>18</v>
      </c>
      <c r="E72" s="219">
        <v>3232</v>
      </c>
      <c r="F72" s="229" t="s">
        <v>118</v>
      </c>
      <c r="G72" s="220"/>
      <c r="H72" s="244">
        <v>610000</v>
      </c>
      <c r="I72" s="244"/>
      <c r="J72" s="244"/>
      <c r="K72" s="244">
        <f t="shared" si="30"/>
        <v>610000</v>
      </c>
    </row>
    <row r="73" spans="1:11" s="243" customFormat="1" x14ac:dyDescent="0.2">
      <c r="A73" s="249" t="s">
        <v>649</v>
      </c>
      <c r="B73" s="216" t="s">
        <v>39</v>
      </c>
      <c r="C73" s="217">
        <v>11</v>
      </c>
      <c r="D73" s="218" t="s">
        <v>18</v>
      </c>
      <c r="E73" s="219">
        <v>3235</v>
      </c>
      <c r="F73" s="229" t="s">
        <v>42</v>
      </c>
      <c r="G73" s="220"/>
      <c r="H73" s="244">
        <v>850000</v>
      </c>
      <c r="I73" s="244"/>
      <c r="J73" s="244"/>
      <c r="K73" s="244">
        <f t="shared" si="30"/>
        <v>850000</v>
      </c>
    </row>
    <row r="74" spans="1:11" s="276" customFormat="1" x14ac:dyDescent="0.2">
      <c r="A74" s="249" t="s">
        <v>649</v>
      </c>
      <c r="B74" s="216" t="s">
        <v>39</v>
      </c>
      <c r="C74" s="217">
        <v>11</v>
      </c>
      <c r="D74" s="218" t="s">
        <v>18</v>
      </c>
      <c r="E74" s="219">
        <v>3239</v>
      </c>
      <c r="F74" s="229" t="s">
        <v>41</v>
      </c>
      <c r="G74" s="220"/>
      <c r="H74" s="244">
        <v>315000</v>
      </c>
      <c r="I74" s="244"/>
      <c r="J74" s="244"/>
      <c r="K74" s="244">
        <f t="shared" si="30"/>
        <v>315000</v>
      </c>
    </row>
    <row r="75" spans="1:11" s="174" customFormat="1" x14ac:dyDescent="0.2">
      <c r="A75" s="181" t="s">
        <v>649</v>
      </c>
      <c r="B75" s="153" t="s">
        <v>39</v>
      </c>
      <c r="C75" s="154">
        <v>11</v>
      </c>
      <c r="D75" s="155"/>
      <c r="E75" s="156">
        <v>329</v>
      </c>
      <c r="F75" s="225"/>
      <c r="G75" s="157"/>
      <c r="H75" s="246">
        <f t="shared" ref="H75:J78" si="36">SUM(H76)</f>
        <v>275000</v>
      </c>
      <c r="I75" s="246">
        <f t="shared" si="36"/>
        <v>0</v>
      </c>
      <c r="J75" s="246">
        <f t="shared" si="36"/>
        <v>0</v>
      </c>
      <c r="K75" s="246">
        <f t="shared" si="30"/>
        <v>275000</v>
      </c>
    </row>
    <row r="76" spans="1:11" s="243" customFormat="1" x14ac:dyDescent="0.2">
      <c r="A76" s="249" t="s">
        <v>649</v>
      </c>
      <c r="B76" s="216" t="s">
        <v>39</v>
      </c>
      <c r="C76" s="217">
        <v>11</v>
      </c>
      <c r="D76" s="218" t="s">
        <v>18</v>
      </c>
      <c r="E76" s="219">
        <v>3292</v>
      </c>
      <c r="F76" s="229" t="s">
        <v>123</v>
      </c>
      <c r="G76" s="220"/>
      <c r="H76" s="244">
        <v>275000</v>
      </c>
      <c r="I76" s="244"/>
      <c r="J76" s="244"/>
      <c r="K76" s="244">
        <f t="shared" si="30"/>
        <v>275000</v>
      </c>
    </row>
    <row r="77" spans="1:11" s="152" customFormat="1" x14ac:dyDescent="0.2">
      <c r="A77" s="352" t="s">
        <v>649</v>
      </c>
      <c r="B77" s="302" t="s">
        <v>39</v>
      </c>
      <c r="C77" s="285">
        <v>11</v>
      </c>
      <c r="D77" s="285"/>
      <c r="E77" s="286">
        <v>42</v>
      </c>
      <c r="F77" s="287"/>
      <c r="G77" s="288"/>
      <c r="H77" s="289">
        <f t="shared" ref="H77:J77" si="37">H78</f>
        <v>2200000</v>
      </c>
      <c r="I77" s="289">
        <f t="shared" si="37"/>
        <v>0</v>
      </c>
      <c r="J77" s="289">
        <f t="shared" si="37"/>
        <v>0</v>
      </c>
      <c r="K77" s="289">
        <f t="shared" si="30"/>
        <v>2200000</v>
      </c>
    </row>
    <row r="78" spans="1:11" s="174" customFormat="1" x14ac:dyDescent="0.2">
      <c r="A78" s="181" t="s">
        <v>649</v>
      </c>
      <c r="B78" s="153" t="s">
        <v>39</v>
      </c>
      <c r="C78" s="154">
        <v>11</v>
      </c>
      <c r="D78" s="155"/>
      <c r="E78" s="156">
        <v>423</v>
      </c>
      <c r="F78" s="225"/>
      <c r="G78" s="157"/>
      <c r="H78" s="246">
        <f t="shared" si="36"/>
        <v>2200000</v>
      </c>
      <c r="I78" s="246">
        <f t="shared" si="36"/>
        <v>0</v>
      </c>
      <c r="J78" s="246">
        <f t="shared" si="36"/>
        <v>0</v>
      </c>
      <c r="K78" s="246">
        <f t="shared" si="30"/>
        <v>2200000</v>
      </c>
    </row>
    <row r="79" spans="1:11" s="243" customFormat="1" x14ac:dyDescent="0.2">
      <c r="A79" s="249" t="s">
        <v>649</v>
      </c>
      <c r="B79" s="216" t="s">
        <v>39</v>
      </c>
      <c r="C79" s="217">
        <v>11</v>
      </c>
      <c r="D79" s="218" t="s">
        <v>18</v>
      </c>
      <c r="E79" s="219">
        <v>4231</v>
      </c>
      <c r="F79" s="229" t="s">
        <v>128</v>
      </c>
      <c r="G79" s="220"/>
      <c r="H79" s="244">
        <v>2200000</v>
      </c>
      <c r="I79" s="244"/>
      <c r="J79" s="244"/>
      <c r="K79" s="244">
        <f t="shared" si="30"/>
        <v>2200000</v>
      </c>
    </row>
    <row r="80" spans="1:11" s="167" customFormat="1" ht="45" x14ac:dyDescent="0.2">
      <c r="A80" s="353" t="s">
        <v>649</v>
      </c>
      <c r="B80" s="296" t="s">
        <v>40</v>
      </c>
      <c r="C80" s="296"/>
      <c r="D80" s="296"/>
      <c r="E80" s="297"/>
      <c r="F80" s="299" t="s">
        <v>242</v>
      </c>
      <c r="G80" s="300" t="s">
        <v>642</v>
      </c>
      <c r="H80" s="301">
        <f t="shared" ref="H80:I80" si="38">H81+H89+H93+H99+H105+H102</f>
        <v>14325000</v>
      </c>
      <c r="I80" s="301">
        <f t="shared" si="38"/>
        <v>0</v>
      </c>
      <c r="J80" s="301">
        <f t="shared" ref="J80" si="39">J81+J89+J93+J99+J105+J102</f>
        <v>0</v>
      </c>
      <c r="K80" s="301">
        <f t="shared" si="30"/>
        <v>14325000</v>
      </c>
    </row>
    <row r="81" spans="1:11" s="167" customFormat="1" x14ac:dyDescent="0.2">
      <c r="A81" s="352" t="s">
        <v>649</v>
      </c>
      <c r="B81" s="302" t="s">
        <v>40</v>
      </c>
      <c r="C81" s="285">
        <v>11</v>
      </c>
      <c r="D81" s="285"/>
      <c r="E81" s="286">
        <v>32</v>
      </c>
      <c r="F81" s="287"/>
      <c r="G81" s="288"/>
      <c r="H81" s="289">
        <f t="shared" ref="H81:I81" si="40">H82+H84</f>
        <v>9975000</v>
      </c>
      <c r="I81" s="289">
        <f t="shared" si="40"/>
        <v>0</v>
      </c>
      <c r="J81" s="289">
        <f t="shared" ref="J81" si="41">J82+J84</f>
        <v>0</v>
      </c>
      <c r="K81" s="289">
        <f t="shared" si="30"/>
        <v>9975000</v>
      </c>
    </row>
    <row r="82" spans="1:11" s="243" customFormat="1" x14ac:dyDescent="0.2">
      <c r="A82" s="238" t="s">
        <v>649</v>
      </c>
      <c r="B82" s="247" t="s">
        <v>40</v>
      </c>
      <c r="C82" s="237">
        <v>11</v>
      </c>
      <c r="D82" s="254"/>
      <c r="E82" s="239">
        <v>322</v>
      </c>
      <c r="F82" s="240"/>
      <c r="G82" s="241"/>
      <c r="H82" s="246">
        <f t="shared" ref="H82:J82" si="42">SUM(H83)</f>
        <v>40000</v>
      </c>
      <c r="I82" s="246">
        <f t="shared" si="42"/>
        <v>0</v>
      </c>
      <c r="J82" s="246">
        <f t="shared" si="42"/>
        <v>0</v>
      </c>
      <c r="K82" s="246">
        <f t="shared" si="30"/>
        <v>40000</v>
      </c>
    </row>
    <row r="83" spans="1:11" s="243" customFormat="1" ht="30" x14ac:dyDescent="0.2">
      <c r="A83" s="249" t="s">
        <v>649</v>
      </c>
      <c r="B83" s="216" t="s">
        <v>40</v>
      </c>
      <c r="C83" s="217">
        <v>11</v>
      </c>
      <c r="D83" s="218" t="s">
        <v>18</v>
      </c>
      <c r="E83" s="219">
        <v>3224</v>
      </c>
      <c r="F83" s="229" t="s">
        <v>144</v>
      </c>
      <c r="G83" s="220"/>
      <c r="H83" s="244">
        <v>40000</v>
      </c>
      <c r="I83" s="244"/>
      <c r="J83" s="244"/>
      <c r="K83" s="244">
        <f t="shared" si="30"/>
        <v>40000</v>
      </c>
    </row>
    <row r="84" spans="1:11" s="243" customFormat="1" x14ac:dyDescent="0.2">
      <c r="A84" s="238" t="s">
        <v>649</v>
      </c>
      <c r="B84" s="247" t="s">
        <v>40</v>
      </c>
      <c r="C84" s="237">
        <v>11</v>
      </c>
      <c r="D84" s="254"/>
      <c r="E84" s="239">
        <v>323</v>
      </c>
      <c r="F84" s="240"/>
      <c r="G84" s="241"/>
      <c r="H84" s="246">
        <f t="shared" ref="H84:I84" si="43">SUM(H85:H88)</f>
        <v>9935000</v>
      </c>
      <c r="I84" s="246">
        <f t="shared" si="43"/>
        <v>0</v>
      </c>
      <c r="J84" s="246">
        <f t="shared" ref="J84" si="44">SUM(J85:J88)</f>
        <v>0</v>
      </c>
      <c r="K84" s="246">
        <f t="shared" si="30"/>
        <v>9935000</v>
      </c>
    </row>
    <row r="85" spans="1:11" s="243" customFormat="1" x14ac:dyDescent="0.2">
      <c r="A85" s="249" t="s">
        <v>649</v>
      </c>
      <c r="B85" s="216" t="s">
        <v>40</v>
      </c>
      <c r="C85" s="217">
        <v>11</v>
      </c>
      <c r="D85" s="218" t="s">
        <v>18</v>
      </c>
      <c r="E85" s="219">
        <v>3232</v>
      </c>
      <c r="F85" s="229" t="s">
        <v>118</v>
      </c>
      <c r="G85" s="220"/>
      <c r="H85" s="244">
        <v>300000</v>
      </c>
      <c r="I85" s="244"/>
      <c r="J85" s="244"/>
      <c r="K85" s="244">
        <f t="shared" si="30"/>
        <v>300000</v>
      </c>
    </row>
    <row r="86" spans="1:11" s="243" customFormat="1" x14ac:dyDescent="0.2">
      <c r="A86" s="249" t="s">
        <v>649</v>
      </c>
      <c r="B86" s="216" t="s">
        <v>40</v>
      </c>
      <c r="C86" s="217">
        <v>11</v>
      </c>
      <c r="D86" s="218" t="s">
        <v>18</v>
      </c>
      <c r="E86" s="219">
        <v>3235</v>
      </c>
      <c r="F86" s="229" t="s">
        <v>42</v>
      </c>
      <c r="G86" s="220"/>
      <c r="H86" s="244">
        <v>4500000</v>
      </c>
      <c r="I86" s="244"/>
      <c r="J86" s="244"/>
      <c r="K86" s="244">
        <f t="shared" si="30"/>
        <v>4500000</v>
      </c>
    </row>
    <row r="87" spans="1:11" s="243" customFormat="1" x14ac:dyDescent="0.2">
      <c r="A87" s="249" t="s">
        <v>649</v>
      </c>
      <c r="B87" s="216" t="s">
        <v>40</v>
      </c>
      <c r="C87" s="217">
        <v>11</v>
      </c>
      <c r="D87" s="218" t="s">
        <v>18</v>
      </c>
      <c r="E87" s="219">
        <v>3237</v>
      </c>
      <c r="F87" s="229" t="s">
        <v>36</v>
      </c>
      <c r="G87" s="220"/>
      <c r="H87" s="244">
        <v>235000</v>
      </c>
      <c r="I87" s="244"/>
      <c r="J87" s="244"/>
      <c r="K87" s="244">
        <f t="shared" si="30"/>
        <v>235000</v>
      </c>
    </row>
    <row r="88" spans="1:11" s="243" customFormat="1" x14ac:dyDescent="0.2">
      <c r="A88" s="249" t="s">
        <v>649</v>
      </c>
      <c r="B88" s="216" t="s">
        <v>40</v>
      </c>
      <c r="C88" s="217">
        <v>11</v>
      </c>
      <c r="D88" s="218" t="s">
        <v>18</v>
      </c>
      <c r="E88" s="219">
        <v>3238</v>
      </c>
      <c r="F88" s="229" t="s">
        <v>122</v>
      </c>
      <c r="G88" s="220"/>
      <c r="H88" s="244">
        <v>4900000</v>
      </c>
      <c r="I88" s="244"/>
      <c r="J88" s="244"/>
      <c r="K88" s="244">
        <f t="shared" si="30"/>
        <v>4900000</v>
      </c>
    </row>
    <row r="89" spans="1:11" s="167" customFormat="1" x14ac:dyDescent="0.2">
      <c r="A89" s="352" t="s">
        <v>649</v>
      </c>
      <c r="B89" s="302" t="s">
        <v>40</v>
      </c>
      <c r="C89" s="285">
        <v>11</v>
      </c>
      <c r="D89" s="285"/>
      <c r="E89" s="286">
        <v>41</v>
      </c>
      <c r="F89" s="287"/>
      <c r="G89" s="288"/>
      <c r="H89" s="289">
        <f t="shared" ref="H89:J89" si="45">H90</f>
        <v>1020000</v>
      </c>
      <c r="I89" s="289">
        <f t="shared" si="45"/>
        <v>0</v>
      </c>
      <c r="J89" s="289">
        <f t="shared" si="45"/>
        <v>0</v>
      </c>
      <c r="K89" s="289">
        <f t="shared" si="30"/>
        <v>1020000</v>
      </c>
    </row>
    <row r="90" spans="1:11" s="167" customFormat="1" x14ac:dyDescent="0.2">
      <c r="A90" s="181" t="s">
        <v>649</v>
      </c>
      <c r="B90" s="153" t="s">
        <v>40</v>
      </c>
      <c r="C90" s="154">
        <v>11</v>
      </c>
      <c r="D90" s="155"/>
      <c r="E90" s="156">
        <v>412</v>
      </c>
      <c r="F90" s="225"/>
      <c r="G90" s="157"/>
      <c r="H90" s="246">
        <f t="shared" ref="H90:I90" si="46">SUM(H91:H92)</f>
        <v>1020000</v>
      </c>
      <c r="I90" s="246">
        <f t="shared" si="46"/>
        <v>0</v>
      </c>
      <c r="J90" s="246">
        <f t="shared" ref="J90" si="47">SUM(J91:J92)</f>
        <v>0</v>
      </c>
      <c r="K90" s="246">
        <f t="shared" si="30"/>
        <v>1020000</v>
      </c>
    </row>
    <row r="91" spans="1:11" s="243" customFormat="1" x14ac:dyDescent="0.2">
      <c r="A91" s="249" t="s">
        <v>649</v>
      </c>
      <c r="B91" s="216" t="s">
        <v>40</v>
      </c>
      <c r="C91" s="217">
        <v>11</v>
      </c>
      <c r="D91" s="218" t="s">
        <v>18</v>
      </c>
      <c r="E91" s="219">
        <v>4123</v>
      </c>
      <c r="F91" s="229" t="s">
        <v>133</v>
      </c>
      <c r="G91" s="220"/>
      <c r="H91" s="244">
        <v>820000</v>
      </c>
      <c r="I91" s="244"/>
      <c r="J91" s="244"/>
      <c r="K91" s="244">
        <f t="shared" si="30"/>
        <v>820000</v>
      </c>
    </row>
    <row r="92" spans="1:11" s="243" customFormat="1" x14ac:dyDescent="0.2">
      <c r="A92" s="249" t="s">
        <v>649</v>
      </c>
      <c r="B92" s="216" t="s">
        <v>40</v>
      </c>
      <c r="C92" s="217">
        <v>11</v>
      </c>
      <c r="D92" s="218" t="s">
        <v>18</v>
      </c>
      <c r="E92" s="219">
        <v>4126</v>
      </c>
      <c r="F92" s="229" t="s">
        <v>4</v>
      </c>
      <c r="G92" s="220"/>
      <c r="H92" s="244">
        <v>200000</v>
      </c>
      <c r="I92" s="244"/>
      <c r="J92" s="244"/>
      <c r="K92" s="244">
        <f t="shared" si="30"/>
        <v>200000</v>
      </c>
    </row>
    <row r="93" spans="1:11" s="167" customFormat="1" x14ac:dyDescent="0.2">
      <c r="A93" s="352" t="s">
        <v>649</v>
      </c>
      <c r="B93" s="302" t="s">
        <v>40</v>
      </c>
      <c r="C93" s="285">
        <v>11</v>
      </c>
      <c r="D93" s="285"/>
      <c r="E93" s="286">
        <v>42</v>
      </c>
      <c r="F93" s="287"/>
      <c r="G93" s="288"/>
      <c r="H93" s="289">
        <f t="shared" ref="H93:I93" si="48">H94+H97</f>
        <v>2800000</v>
      </c>
      <c r="I93" s="289">
        <f t="shared" si="48"/>
        <v>0</v>
      </c>
      <c r="J93" s="289">
        <f t="shared" ref="J93" si="49">J94+J97</f>
        <v>0</v>
      </c>
      <c r="K93" s="289">
        <f t="shared" si="30"/>
        <v>2800000</v>
      </c>
    </row>
    <row r="94" spans="1:11" s="167" customFormat="1" x14ac:dyDescent="0.2">
      <c r="A94" s="181" t="s">
        <v>649</v>
      </c>
      <c r="B94" s="153" t="s">
        <v>40</v>
      </c>
      <c r="C94" s="154">
        <v>11</v>
      </c>
      <c r="D94" s="155"/>
      <c r="E94" s="156">
        <v>422</v>
      </c>
      <c r="F94" s="225"/>
      <c r="G94" s="157"/>
      <c r="H94" s="246">
        <f t="shared" ref="H94:I94" si="50">SUM(H95:H96)</f>
        <v>1800000</v>
      </c>
      <c r="I94" s="246">
        <f t="shared" si="50"/>
        <v>0</v>
      </c>
      <c r="J94" s="246">
        <f t="shared" ref="J94" si="51">SUM(J95:J96)</f>
        <v>0</v>
      </c>
      <c r="K94" s="246">
        <f t="shared" si="30"/>
        <v>1800000</v>
      </c>
    </row>
    <row r="95" spans="1:11" s="243" customFormat="1" x14ac:dyDescent="0.2">
      <c r="A95" s="249" t="s">
        <v>649</v>
      </c>
      <c r="B95" s="216" t="s">
        <v>40</v>
      </c>
      <c r="C95" s="217">
        <v>11</v>
      </c>
      <c r="D95" s="218" t="s">
        <v>18</v>
      </c>
      <c r="E95" s="219">
        <v>4221</v>
      </c>
      <c r="F95" s="229" t="s">
        <v>129</v>
      </c>
      <c r="G95" s="220"/>
      <c r="H95" s="244">
        <v>1300000</v>
      </c>
      <c r="I95" s="244"/>
      <c r="J95" s="244"/>
      <c r="K95" s="244">
        <f t="shared" si="30"/>
        <v>1300000</v>
      </c>
    </row>
    <row r="96" spans="1:11" s="243" customFormat="1" x14ac:dyDescent="0.2">
      <c r="A96" s="249" t="s">
        <v>649</v>
      </c>
      <c r="B96" s="216" t="s">
        <v>40</v>
      </c>
      <c r="C96" s="217">
        <v>11</v>
      </c>
      <c r="D96" s="218" t="s">
        <v>18</v>
      </c>
      <c r="E96" s="219">
        <v>4222</v>
      </c>
      <c r="F96" s="229" t="s">
        <v>130</v>
      </c>
      <c r="G96" s="220"/>
      <c r="H96" s="244">
        <v>500000</v>
      </c>
      <c r="I96" s="244"/>
      <c r="J96" s="244"/>
      <c r="K96" s="244">
        <f t="shared" si="30"/>
        <v>500000</v>
      </c>
    </row>
    <row r="97" spans="1:11" s="167" customFormat="1" x14ac:dyDescent="0.2">
      <c r="A97" s="181" t="s">
        <v>649</v>
      </c>
      <c r="B97" s="153" t="s">
        <v>40</v>
      </c>
      <c r="C97" s="154">
        <v>11</v>
      </c>
      <c r="D97" s="155"/>
      <c r="E97" s="156">
        <v>426</v>
      </c>
      <c r="F97" s="225"/>
      <c r="G97" s="157"/>
      <c r="H97" s="246">
        <f t="shared" ref="H97:J97" si="52">SUM(H98)</f>
        <v>1000000</v>
      </c>
      <c r="I97" s="246">
        <f t="shared" si="52"/>
        <v>0</v>
      </c>
      <c r="J97" s="246">
        <f t="shared" si="52"/>
        <v>0</v>
      </c>
      <c r="K97" s="246">
        <f t="shared" si="30"/>
        <v>1000000</v>
      </c>
    </row>
    <row r="98" spans="1:11" s="243" customFormat="1" x14ac:dyDescent="0.2">
      <c r="A98" s="249" t="s">
        <v>649</v>
      </c>
      <c r="B98" s="216" t="s">
        <v>40</v>
      </c>
      <c r="C98" s="217">
        <v>11</v>
      </c>
      <c r="D98" s="218" t="s">
        <v>18</v>
      </c>
      <c r="E98" s="219">
        <v>4262</v>
      </c>
      <c r="F98" s="229" t="s">
        <v>135</v>
      </c>
      <c r="G98" s="220"/>
      <c r="H98" s="244">
        <v>1000000</v>
      </c>
      <c r="I98" s="244"/>
      <c r="J98" s="244"/>
      <c r="K98" s="244">
        <f t="shared" si="30"/>
        <v>1000000</v>
      </c>
    </row>
    <row r="99" spans="1:11" s="167" customFormat="1" x14ac:dyDescent="0.2">
      <c r="A99" s="352" t="s">
        <v>649</v>
      </c>
      <c r="B99" s="302" t="s">
        <v>40</v>
      </c>
      <c r="C99" s="285">
        <v>12</v>
      </c>
      <c r="D99" s="285"/>
      <c r="E99" s="286">
        <v>42</v>
      </c>
      <c r="F99" s="287"/>
      <c r="G99" s="288"/>
      <c r="H99" s="289">
        <f t="shared" ref="H99:J103" si="53">H100</f>
        <v>90000</v>
      </c>
      <c r="I99" s="289">
        <f t="shared" si="53"/>
        <v>0</v>
      </c>
      <c r="J99" s="289">
        <f t="shared" si="53"/>
        <v>0</v>
      </c>
      <c r="K99" s="289">
        <f t="shared" si="30"/>
        <v>90000</v>
      </c>
    </row>
    <row r="100" spans="1:11" s="167" customFormat="1" x14ac:dyDescent="0.2">
      <c r="A100" s="181" t="s">
        <v>649</v>
      </c>
      <c r="B100" s="153" t="s">
        <v>40</v>
      </c>
      <c r="C100" s="154">
        <v>12</v>
      </c>
      <c r="D100" s="155"/>
      <c r="E100" s="156">
        <v>426</v>
      </c>
      <c r="F100" s="225"/>
      <c r="G100" s="157"/>
      <c r="H100" s="242">
        <f t="shared" si="53"/>
        <v>90000</v>
      </c>
      <c r="I100" s="242">
        <f t="shared" si="53"/>
        <v>0</v>
      </c>
      <c r="J100" s="242">
        <f t="shared" si="53"/>
        <v>0</v>
      </c>
      <c r="K100" s="242">
        <f t="shared" si="30"/>
        <v>90000</v>
      </c>
    </row>
    <row r="101" spans="1:11" s="243" customFormat="1" x14ac:dyDescent="0.2">
      <c r="A101" s="249" t="s">
        <v>649</v>
      </c>
      <c r="B101" s="216" t="s">
        <v>40</v>
      </c>
      <c r="C101" s="217">
        <v>12</v>
      </c>
      <c r="D101" s="218" t="s">
        <v>18</v>
      </c>
      <c r="E101" s="219">
        <v>4262</v>
      </c>
      <c r="F101" s="229" t="s">
        <v>135</v>
      </c>
      <c r="G101" s="220"/>
      <c r="H101" s="244">
        <v>90000</v>
      </c>
      <c r="I101" s="244"/>
      <c r="J101" s="244"/>
      <c r="K101" s="244">
        <f t="shared" si="30"/>
        <v>90000</v>
      </c>
    </row>
    <row r="102" spans="1:11" s="167" customFormat="1" x14ac:dyDescent="0.2">
      <c r="A102" s="352" t="s">
        <v>649</v>
      </c>
      <c r="B102" s="302" t="s">
        <v>40</v>
      </c>
      <c r="C102" s="285">
        <v>51</v>
      </c>
      <c r="D102" s="285"/>
      <c r="E102" s="286">
        <v>42</v>
      </c>
      <c r="F102" s="287"/>
      <c r="G102" s="288"/>
      <c r="H102" s="289">
        <f t="shared" si="53"/>
        <v>213000</v>
      </c>
      <c r="I102" s="289">
        <f t="shared" si="53"/>
        <v>0</v>
      </c>
      <c r="J102" s="289">
        <f t="shared" si="53"/>
        <v>0</v>
      </c>
      <c r="K102" s="289">
        <f t="shared" si="30"/>
        <v>213000</v>
      </c>
    </row>
    <row r="103" spans="1:11" s="167" customFormat="1" x14ac:dyDescent="0.2">
      <c r="A103" s="181" t="s">
        <v>649</v>
      </c>
      <c r="B103" s="153" t="s">
        <v>40</v>
      </c>
      <c r="C103" s="154">
        <v>51</v>
      </c>
      <c r="D103" s="155"/>
      <c r="E103" s="156">
        <v>426</v>
      </c>
      <c r="F103" s="225"/>
      <c r="G103" s="157"/>
      <c r="H103" s="242">
        <f t="shared" si="53"/>
        <v>213000</v>
      </c>
      <c r="I103" s="242">
        <f t="shared" si="53"/>
        <v>0</v>
      </c>
      <c r="J103" s="242">
        <f t="shared" si="53"/>
        <v>0</v>
      </c>
      <c r="K103" s="242">
        <f t="shared" si="30"/>
        <v>213000</v>
      </c>
    </row>
    <row r="104" spans="1:11" s="243" customFormat="1" x14ac:dyDescent="0.2">
      <c r="A104" s="249" t="s">
        <v>649</v>
      </c>
      <c r="B104" s="216" t="s">
        <v>40</v>
      </c>
      <c r="C104" s="217">
        <v>51</v>
      </c>
      <c r="D104" s="218" t="s">
        <v>18</v>
      </c>
      <c r="E104" s="219">
        <v>4262</v>
      </c>
      <c r="F104" s="229" t="s">
        <v>135</v>
      </c>
      <c r="G104" s="220"/>
      <c r="H104" s="244">
        <v>213000</v>
      </c>
      <c r="I104" s="244"/>
      <c r="J104" s="244"/>
      <c r="K104" s="244">
        <f t="shared" si="30"/>
        <v>213000</v>
      </c>
    </row>
    <row r="105" spans="1:11" s="167" customFormat="1" x14ac:dyDescent="0.2">
      <c r="A105" s="352" t="s">
        <v>649</v>
      </c>
      <c r="B105" s="302" t="s">
        <v>40</v>
      </c>
      <c r="C105" s="285">
        <v>559</v>
      </c>
      <c r="D105" s="285"/>
      <c r="E105" s="286">
        <v>42</v>
      </c>
      <c r="F105" s="287"/>
      <c r="G105" s="288"/>
      <c r="H105" s="289">
        <f t="shared" ref="H105:J106" si="54">H106</f>
        <v>227000</v>
      </c>
      <c r="I105" s="289">
        <f t="shared" si="54"/>
        <v>0</v>
      </c>
      <c r="J105" s="289">
        <f t="shared" si="54"/>
        <v>0</v>
      </c>
      <c r="K105" s="289">
        <f t="shared" si="30"/>
        <v>227000</v>
      </c>
    </row>
    <row r="106" spans="1:11" s="167" customFormat="1" x14ac:dyDescent="0.2">
      <c r="A106" s="181" t="s">
        <v>649</v>
      </c>
      <c r="B106" s="153" t="s">
        <v>40</v>
      </c>
      <c r="C106" s="154">
        <v>559</v>
      </c>
      <c r="D106" s="155"/>
      <c r="E106" s="156">
        <v>426</v>
      </c>
      <c r="F106" s="225"/>
      <c r="G106" s="157"/>
      <c r="H106" s="242">
        <f t="shared" si="54"/>
        <v>227000</v>
      </c>
      <c r="I106" s="242">
        <f t="shared" si="54"/>
        <v>0</v>
      </c>
      <c r="J106" s="242">
        <f t="shared" si="54"/>
        <v>0</v>
      </c>
      <c r="K106" s="242">
        <f t="shared" si="30"/>
        <v>227000</v>
      </c>
    </row>
    <row r="107" spans="1:11" s="167" customFormat="1" x14ac:dyDescent="0.2">
      <c r="A107" s="182" t="s">
        <v>649</v>
      </c>
      <c r="B107" s="160" t="s">
        <v>40</v>
      </c>
      <c r="C107" s="161">
        <v>559</v>
      </c>
      <c r="D107" s="162" t="s">
        <v>18</v>
      </c>
      <c r="E107" s="163">
        <v>4262</v>
      </c>
      <c r="F107" s="226" t="s">
        <v>135</v>
      </c>
      <c r="G107" s="164"/>
      <c r="H107" s="244">
        <v>227000</v>
      </c>
      <c r="I107" s="244"/>
      <c r="J107" s="244"/>
      <c r="K107" s="244">
        <f t="shared" si="30"/>
        <v>227000</v>
      </c>
    </row>
    <row r="108" spans="1:11" s="166" customFormat="1" ht="45" x14ac:dyDescent="0.2">
      <c r="A108" s="353" t="s">
        <v>649</v>
      </c>
      <c r="B108" s="296" t="s">
        <v>81</v>
      </c>
      <c r="C108" s="296"/>
      <c r="D108" s="296"/>
      <c r="E108" s="297"/>
      <c r="F108" s="299" t="s">
        <v>79</v>
      </c>
      <c r="G108" s="300" t="s">
        <v>642</v>
      </c>
      <c r="H108" s="301">
        <f>H109+H116+H122+H125</f>
        <v>6634000</v>
      </c>
      <c r="I108" s="301">
        <f>I109+I116+I122+I125</f>
        <v>0</v>
      </c>
      <c r="J108" s="301">
        <f>J109+J116+J122+J125</f>
        <v>352000</v>
      </c>
      <c r="K108" s="301">
        <f t="shared" si="30"/>
        <v>6986000</v>
      </c>
    </row>
    <row r="109" spans="1:11" s="166" customFormat="1" x14ac:dyDescent="0.2">
      <c r="A109" s="352" t="s">
        <v>649</v>
      </c>
      <c r="B109" s="302" t="s">
        <v>81</v>
      </c>
      <c r="C109" s="285">
        <v>11</v>
      </c>
      <c r="D109" s="285"/>
      <c r="E109" s="286">
        <v>31</v>
      </c>
      <c r="F109" s="287"/>
      <c r="G109" s="288"/>
      <c r="H109" s="289">
        <f t="shared" ref="H109:I109" si="55">H110+H113</f>
        <v>384000</v>
      </c>
      <c r="I109" s="289">
        <f t="shared" si="55"/>
        <v>0</v>
      </c>
      <c r="J109" s="289">
        <f t="shared" ref="J109" si="56">J110+J113</f>
        <v>352000</v>
      </c>
      <c r="K109" s="289">
        <f t="shared" si="30"/>
        <v>736000</v>
      </c>
    </row>
    <row r="110" spans="1:11" s="223" customFormat="1" x14ac:dyDescent="0.2">
      <c r="A110" s="238" t="s">
        <v>649</v>
      </c>
      <c r="B110" s="247" t="s">
        <v>81</v>
      </c>
      <c r="C110" s="237">
        <v>11</v>
      </c>
      <c r="D110" s="254"/>
      <c r="E110" s="239">
        <v>311</v>
      </c>
      <c r="F110" s="240"/>
      <c r="G110" s="241"/>
      <c r="H110" s="246">
        <f t="shared" ref="H110:I110" si="57">SUM(H111:H112)</f>
        <v>320000</v>
      </c>
      <c r="I110" s="246">
        <f t="shared" si="57"/>
        <v>0</v>
      </c>
      <c r="J110" s="246">
        <f t="shared" ref="J110" si="58">SUM(J111:J112)</f>
        <v>300000</v>
      </c>
      <c r="K110" s="246">
        <f t="shared" si="30"/>
        <v>620000</v>
      </c>
    </row>
    <row r="111" spans="1:11" s="223" customFormat="1" ht="15" x14ac:dyDescent="0.2">
      <c r="A111" s="249" t="s">
        <v>649</v>
      </c>
      <c r="B111" s="216" t="s">
        <v>81</v>
      </c>
      <c r="C111" s="217">
        <v>11</v>
      </c>
      <c r="D111" s="218" t="s">
        <v>18</v>
      </c>
      <c r="E111" s="219">
        <v>3111</v>
      </c>
      <c r="F111" s="229" t="s">
        <v>19</v>
      </c>
      <c r="G111" s="220"/>
      <c r="H111" s="244">
        <v>60000</v>
      </c>
      <c r="I111" s="244"/>
      <c r="J111" s="244"/>
      <c r="K111" s="244">
        <f t="shared" si="30"/>
        <v>60000</v>
      </c>
    </row>
    <row r="112" spans="1:11" s="223" customFormat="1" ht="15" x14ac:dyDescent="0.2">
      <c r="A112" s="249" t="s">
        <v>649</v>
      </c>
      <c r="B112" s="216" t="s">
        <v>81</v>
      </c>
      <c r="C112" s="217">
        <v>11</v>
      </c>
      <c r="D112" s="218" t="s">
        <v>18</v>
      </c>
      <c r="E112" s="219">
        <v>3113</v>
      </c>
      <c r="F112" s="229" t="s">
        <v>20</v>
      </c>
      <c r="G112" s="220"/>
      <c r="H112" s="244">
        <v>260000</v>
      </c>
      <c r="I112" s="244"/>
      <c r="J112" s="244">
        <v>300000</v>
      </c>
      <c r="K112" s="244">
        <f t="shared" si="30"/>
        <v>560000</v>
      </c>
    </row>
    <row r="113" spans="1:11" s="223" customFormat="1" x14ac:dyDescent="0.2">
      <c r="A113" s="238" t="s">
        <v>649</v>
      </c>
      <c r="B113" s="247" t="s">
        <v>81</v>
      </c>
      <c r="C113" s="237">
        <v>11</v>
      </c>
      <c r="D113" s="254"/>
      <c r="E113" s="239">
        <v>313</v>
      </c>
      <c r="F113" s="240"/>
      <c r="G113" s="241"/>
      <c r="H113" s="246">
        <f t="shared" ref="H113:I113" si="59">SUM(H114:H115)</f>
        <v>64000</v>
      </c>
      <c r="I113" s="246">
        <f t="shared" si="59"/>
        <v>0</v>
      </c>
      <c r="J113" s="246">
        <f t="shared" ref="J113" si="60">SUM(J114:J115)</f>
        <v>52000</v>
      </c>
      <c r="K113" s="246">
        <f t="shared" si="30"/>
        <v>116000</v>
      </c>
    </row>
    <row r="114" spans="1:11" s="223" customFormat="1" ht="15" x14ac:dyDescent="0.2">
      <c r="A114" s="182" t="s">
        <v>649</v>
      </c>
      <c r="B114" s="160" t="s">
        <v>81</v>
      </c>
      <c r="C114" s="161">
        <v>11</v>
      </c>
      <c r="D114" s="162" t="s">
        <v>18</v>
      </c>
      <c r="E114" s="163">
        <v>3132</v>
      </c>
      <c r="F114" s="226" t="s">
        <v>280</v>
      </c>
      <c r="G114" s="220"/>
      <c r="H114" s="244">
        <v>54000</v>
      </c>
      <c r="I114" s="244"/>
      <c r="J114" s="244">
        <v>52000</v>
      </c>
      <c r="K114" s="244">
        <f t="shared" si="30"/>
        <v>106000</v>
      </c>
    </row>
    <row r="115" spans="1:11" s="223" customFormat="1" ht="30" x14ac:dyDescent="0.2">
      <c r="A115" s="182" t="s">
        <v>649</v>
      </c>
      <c r="B115" s="160" t="s">
        <v>81</v>
      </c>
      <c r="C115" s="161">
        <v>11</v>
      </c>
      <c r="D115" s="162" t="s">
        <v>18</v>
      </c>
      <c r="E115" s="163">
        <v>3133</v>
      </c>
      <c r="F115" s="226" t="s">
        <v>258</v>
      </c>
      <c r="G115" s="220"/>
      <c r="H115" s="244">
        <v>10000</v>
      </c>
      <c r="I115" s="244"/>
      <c r="J115" s="244"/>
      <c r="K115" s="244">
        <f t="shared" si="30"/>
        <v>10000</v>
      </c>
    </row>
    <row r="116" spans="1:11" s="223" customFormat="1" x14ac:dyDescent="0.2">
      <c r="A116" s="352" t="s">
        <v>649</v>
      </c>
      <c r="B116" s="302" t="s">
        <v>81</v>
      </c>
      <c r="C116" s="285">
        <v>11</v>
      </c>
      <c r="D116" s="285"/>
      <c r="E116" s="286">
        <v>32</v>
      </c>
      <c r="F116" s="287"/>
      <c r="G116" s="288"/>
      <c r="H116" s="289">
        <f t="shared" ref="H116:I116" si="61">H117+H119</f>
        <v>1950000</v>
      </c>
      <c r="I116" s="289">
        <f t="shared" si="61"/>
        <v>0</v>
      </c>
      <c r="J116" s="289">
        <f t="shared" ref="J116" si="62">J117+J119</f>
        <v>0</v>
      </c>
      <c r="K116" s="289">
        <f t="shared" si="30"/>
        <v>1950000</v>
      </c>
    </row>
    <row r="117" spans="1:11" s="223" customFormat="1" x14ac:dyDescent="0.2">
      <c r="A117" s="206" t="s">
        <v>649</v>
      </c>
      <c r="B117" s="202" t="s">
        <v>81</v>
      </c>
      <c r="C117" s="250">
        <v>11</v>
      </c>
      <c r="D117" s="252"/>
      <c r="E117" s="253">
        <v>323</v>
      </c>
      <c r="F117" s="229"/>
      <c r="G117" s="220"/>
      <c r="H117" s="256">
        <f t="shared" ref="H117:J117" si="63">H118</f>
        <v>300000</v>
      </c>
      <c r="I117" s="256">
        <f t="shared" si="63"/>
        <v>0</v>
      </c>
      <c r="J117" s="256">
        <f t="shared" si="63"/>
        <v>0</v>
      </c>
      <c r="K117" s="256">
        <f t="shared" si="30"/>
        <v>300000</v>
      </c>
    </row>
    <row r="118" spans="1:11" s="223" customFormat="1" ht="15" x14ac:dyDescent="0.2">
      <c r="A118" s="146" t="s">
        <v>649</v>
      </c>
      <c r="B118" s="144" t="s">
        <v>81</v>
      </c>
      <c r="C118" s="145">
        <v>11</v>
      </c>
      <c r="D118" s="172" t="s">
        <v>18</v>
      </c>
      <c r="E118" s="173">
        <v>3235</v>
      </c>
      <c r="F118" s="226" t="s">
        <v>42</v>
      </c>
      <c r="G118" s="220"/>
      <c r="H118" s="244">
        <v>300000</v>
      </c>
      <c r="I118" s="244"/>
      <c r="J118" s="244"/>
      <c r="K118" s="244">
        <f t="shared" si="30"/>
        <v>300000</v>
      </c>
    </row>
    <row r="119" spans="1:11" s="167" customFormat="1" x14ac:dyDescent="0.2">
      <c r="A119" s="181" t="s">
        <v>649</v>
      </c>
      <c r="B119" s="153" t="s">
        <v>81</v>
      </c>
      <c r="C119" s="154">
        <v>11</v>
      </c>
      <c r="D119" s="155"/>
      <c r="E119" s="156">
        <v>329</v>
      </c>
      <c r="F119" s="225"/>
      <c r="G119" s="157"/>
      <c r="H119" s="246">
        <f t="shared" ref="H119:I119" si="64">SUM(H120:H121)</f>
        <v>1650000</v>
      </c>
      <c r="I119" s="246">
        <f t="shared" si="64"/>
        <v>0</v>
      </c>
      <c r="J119" s="246">
        <f t="shared" ref="J119" si="65">SUM(J120:J121)</f>
        <v>0</v>
      </c>
      <c r="K119" s="246">
        <f t="shared" si="30"/>
        <v>1650000</v>
      </c>
    </row>
    <row r="120" spans="1:11" s="223" customFormat="1" ht="15" x14ac:dyDescent="0.2">
      <c r="A120" s="182" t="s">
        <v>649</v>
      </c>
      <c r="B120" s="160" t="s">
        <v>81</v>
      </c>
      <c r="C120" s="161">
        <v>11</v>
      </c>
      <c r="D120" s="162" t="s">
        <v>18</v>
      </c>
      <c r="E120" s="163">
        <v>3296</v>
      </c>
      <c r="F120" s="226" t="s">
        <v>612</v>
      </c>
      <c r="G120" s="220"/>
      <c r="H120" s="244">
        <v>1500000</v>
      </c>
      <c r="I120" s="244"/>
      <c r="J120" s="244"/>
      <c r="K120" s="244">
        <f t="shared" si="30"/>
        <v>1500000</v>
      </c>
    </row>
    <row r="121" spans="1:11" s="223" customFormat="1" ht="15" x14ac:dyDescent="0.2">
      <c r="A121" s="146" t="s">
        <v>649</v>
      </c>
      <c r="B121" s="144" t="s">
        <v>81</v>
      </c>
      <c r="C121" s="145">
        <v>11</v>
      </c>
      <c r="D121" s="172" t="s">
        <v>18</v>
      </c>
      <c r="E121" s="173">
        <v>3299</v>
      </c>
      <c r="F121" s="226" t="s">
        <v>125</v>
      </c>
      <c r="G121" s="220"/>
      <c r="H121" s="244">
        <v>150000</v>
      </c>
      <c r="I121" s="244"/>
      <c r="J121" s="244"/>
      <c r="K121" s="244">
        <f t="shared" si="30"/>
        <v>150000</v>
      </c>
    </row>
    <row r="122" spans="1:11" s="223" customFormat="1" x14ac:dyDescent="0.2">
      <c r="A122" s="352" t="s">
        <v>649</v>
      </c>
      <c r="B122" s="302" t="s">
        <v>81</v>
      </c>
      <c r="C122" s="285">
        <v>11</v>
      </c>
      <c r="D122" s="285"/>
      <c r="E122" s="286">
        <v>34</v>
      </c>
      <c r="F122" s="287"/>
      <c r="G122" s="288"/>
      <c r="H122" s="289">
        <f t="shared" ref="H122:J122" si="66">H123</f>
        <v>2000000</v>
      </c>
      <c r="I122" s="289">
        <f t="shared" si="66"/>
        <v>0</v>
      </c>
      <c r="J122" s="289">
        <f t="shared" si="66"/>
        <v>0</v>
      </c>
      <c r="K122" s="289">
        <f t="shared" si="30"/>
        <v>2000000</v>
      </c>
    </row>
    <row r="123" spans="1:11" s="243" customFormat="1" x14ac:dyDescent="0.2">
      <c r="A123" s="238" t="s">
        <v>649</v>
      </c>
      <c r="B123" s="247" t="s">
        <v>81</v>
      </c>
      <c r="C123" s="237">
        <v>11</v>
      </c>
      <c r="D123" s="254"/>
      <c r="E123" s="239">
        <v>343</v>
      </c>
      <c r="F123" s="240"/>
      <c r="G123" s="241"/>
      <c r="H123" s="246">
        <f t="shared" ref="H123:J123" si="67">SUM(H124)</f>
        <v>2000000</v>
      </c>
      <c r="I123" s="246">
        <f t="shared" si="67"/>
        <v>0</v>
      </c>
      <c r="J123" s="246">
        <f t="shared" si="67"/>
        <v>0</v>
      </c>
      <c r="K123" s="246">
        <f t="shared" si="30"/>
        <v>2000000</v>
      </c>
    </row>
    <row r="124" spans="1:11" s="223" customFormat="1" ht="15" x14ac:dyDescent="0.2">
      <c r="A124" s="182" t="s">
        <v>649</v>
      </c>
      <c r="B124" s="160" t="s">
        <v>81</v>
      </c>
      <c r="C124" s="161">
        <v>11</v>
      </c>
      <c r="D124" s="162" t="s">
        <v>18</v>
      </c>
      <c r="E124" s="163">
        <v>3433</v>
      </c>
      <c r="F124" s="226" t="s">
        <v>126</v>
      </c>
      <c r="G124" s="220"/>
      <c r="H124" s="244">
        <v>2000000</v>
      </c>
      <c r="I124" s="244"/>
      <c r="J124" s="244"/>
      <c r="K124" s="244">
        <f t="shared" si="30"/>
        <v>2000000</v>
      </c>
    </row>
    <row r="125" spans="1:11" s="223" customFormat="1" x14ac:dyDescent="0.2">
      <c r="A125" s="352" t="s">
        <v>649</v>
      </c>
      <c r="B125" s="302" t="s">
        <v>81</v>
      </c>
      <c r="C125" s="285">
        <v>11</v>
      </c>
      <c r="D125" s="285"/>
      <c r="E125" s="286">
        <v>38</v>
      </c>
      <c r="F125" s="287"/>
      <c r="G125" s="288"/>
      <c r="H125" s="289">
        <f t="shared" ref="H125:J125" si="68">H126</f>
        <v>2300000</v>
      </c>
      <c r="I125" s="289">
        <f t="shared" si="68"/>
        <v>0</v>
      </c>
      <c r="J125" s="289">
        <f t="shared" si="68"/>
        <v>0</v>
      </c>
      <c r="K125" s="289">
        <f t="shared" si="30"/>
        <v>2300000</v>
      </c>
    </row>
    <row r="126" spans="1:11" s="243" customFormat="1" x14ac:dyDescent="0.2">
      <c r="A126" s="238" t="s">
        <v>649</v>
      </c>
      <c r="B126" s="247" t="s">
        <v>81</v>
      </c>
      <c r="C126" s="237">
        <v>11</v>
      </c>
      <c r="D126" s="254"/>
      <c r="E126" s="239">
        <v>383</v>
      </c>
      <c r="F126" s="240"/>
      <c r="G126" s="241"/>
      <c r="H126" s="246">
        <f t="shared" ref="H126:I126" si="69">H127+H128</f>
        <v>2300000</v>
      </c>
      <c r="I126" s="246">
        <f t="shared" si="69"/>
        <v>0</v>
      </c>
      <c r="J126" s="246">
        <f t="shared" ref="J126" si="70">J127+J128</f>
        <v>0</v>
      </c>
      <c r="K126" s="246">
        <f t="shared" si="30"/>
        <v>2300000</v>
      </c>
    </row>
    <row r="127" spans="1:11" s="223" customFormat="1" ht="15" x14ac:dyDescent="0.2">
      <c r="A127" s="182" t="s">
        <v>649</v>
      </c>
      <c r="B127" s="160" t="s">
        <v>81</v>
      </c>
      <c r="C127" s="161">
        <v>11</v>
      </c>
      <c r="D127" s="162" t="s">
        <v>18</v>
      </c>
      <c r="E127" s="163">
        <v>3831</v>
      </c>
      <c r="F127" s="226" t="s">
        <v>295</v>
      </c>
      <c r="G127" s="220"/>
      <c r="H127" s="244">
        <v>2250000</v>
      </c>
      <c r="I127" s="244"/>
      <c r="J127" s="244"/>
      <c r="K127" s="244">
        <f t="shared" si="30"/>
        <v>2250000</v>
      </c>
    </row>
    <row r="128" spans="1:11" s="223" customFormat="1" ht="15" x14ac:dyDescent="0.2">
      <c r="A128" s="182" t="s">
        <v>649</v>
      </c>
      <c r="B128" s="160" t="s">
        <v>81</v>
      </c>
      <c r="C128" s="161">
        <v>11</v>
      </c>
      <c r="D128" s="162" t="s">
        <v>18</v>
      </c>
      <c r="E128" s="163">
        <v>3835</v>
      </c>
      <c r="F128" s="226" t="s">
        <v>613</v>
      </c>
      <c r="G128" s="220"/>
      <c r="H128" s="244">
        <v>50000</v>
      </c>
      <c r="I128" s="244"/>
      <c r="J128" s="244"/>
      <c r="K128" s="244">
        <f t="shared" si="30"/>
        <v>50000</v>
      </c>
    </row>
    <row r="129" spans="1:11" s="167" customFormat="1" ht="45" x14ac:dyDescent="0.2">
      <c r="A129" s="353" t="s">
        <v>649</v>
      </c>
      <c r="B129" s="296" t="s">
        <v>274</v>
      </c>
      <c r="C129" s="296"/>
      <c r="D129" s="296"/>
      <c r="E129" s="297"/>
      <c r="F129" s="299" t="s">
        <v>231</v>
      </c>
      <c r="G129" s="300" t="s">
        <v>642</v>
      </c>
      <c r="H129" s="301">
        <f t="shared" ref="H129:I129" si="71">H130+H134+H137</f>
        <v>6800000</v>
      </c>
      <c r="I129" s="301">
        <f t="shared" si="71"/>
        <v>70000</v>
      </c>
      <c r="J129" s="301">
        <f t="shared" ref="J129" si="72">J130+J134+J137</f>
        <v>0</v>
      </c>
      <c r="K129" s="301">
        <f t="shared" si="30"/>
        <v>6730000</v>
      </c>
    </row>
    <row r="130" spans="1:11" s="167" customFormat="1" x14ac:dyDescent="0.2">
      <c r="A130" s="352" t="s">
        <v>649</v>
      </c>
      <c r="B130" s="302" t="s">
        <v>274</v>
      </c>
      <c r="C130" s="285">
        <v>11</v>
      </c>
      <c r="D130" s="285"/>
      <c r="E130" s="286">
        <v>32</v>
      </c>
      <c r="F130" s="287"/>
      <c r="G130" s="288"/>
      <c r="H130" s="289">
        <f t="shared" ref="H130:J130" si="73">H131</f>
        <v>6500000</v>
      </c>
      <c r="I130" s="289">
        <f t="shared" si="73"/>
        <v>0</v>
      </c>
      <c r="J130" s="289">
        <f t="shared" si="73"/>
        <v>0</v>
      </c>
      <c r="K130" s="289">
        <f t="shared" si="30"/>
        <v>6500000</v>
      </c>
    </row>
    <row r="131" spans="1:11" s="167" customFormat="1" x14ac:dyDescent="0.2">
      <c r="A131" s="181" t="s">
        <v>649</v>
      </c>
      <c r="B131" s="153" t="s">
        <v>274</v>
      </c>
      <c r="C131" s="154">
        <v>11</v>
      </c>
      <c r="D131" s="155"/>
      <c r="E131" s="176">
        <v>323</v>
      </c>
      <c r="F131" s="225"/>
      <c r="G131" s="157"/>
      <c r="H131" s="246">
        <f t="shared" ref="H131:I131" si="74">SUM(H132:H133)</f>
        <v>6500000</v>
      </c>
      <c r="I131" s="246">
        <f t="shared" si="74"/>
        <v>0</v>
      </c>
      <c r="J131" s="246">
        <f t="shared" ref="J131" si="75">SUM(J132:J133)</f>
        <v>0</v>
      </c>
      <c r="K131" s="246">
        <f t="shared" ref="K131:K194" si="76">H131-I131+J131</f>
        <v>6500000</v>
      </c>
    </row>
    <row r="132" spans="1:11" s="223" customFormat="1" ht="15" x14ac:dyDescent="0.2">
      <c r="A132" s="182" t="s">
        <v>649</v>
      </c>
      <c r="B132" s="160" t="s">
        <v>274</v>
      </c>
      <c r="C132" s="161">
        <v>11</v>
      </c>
      <c r="D132" s="162" t="s">
        <v>28</v>
      </c>
      <c r="E132" s="163">
        <v>3232</v>
      </c>
      <c r="F132" s="226" t="s">
        <v>118</v>
      </c>
      <c r="G132" s="220"/>
      <c r="H132" s="244">
        <v>6000000</v>
      </c>
      <c r="I132" s="244"/>
      <c r="J132" s="244"/>
      <c r="K132" s="244">
        <f t="shared" si="76"/>
        <v>6000000</v>
      </c>
    </row>
    <row r="133" spans="1:11" s="223" customFormat="1" ht="15" x14ac:dyDescent="0.2">
      <c r="A133" s="182" t="s">
        <v>649</v>
      </c>
      <c r="B133" s="160" t="s">
        <v>274</v>
      </c>
      <c r="C133" s="161">
        <v>11</v>
      </c>
      <c r="D133" s="162" t="s">
        <v>28</v>
      </c>
      <c r="E133" s="163">
        <v>3237</v>
      </c>
      <c r="F133" s="226" t="s">
        <v>36</v>
      </c>
      <c r="G133" s="220"/>
      <c r="H133" s="244">
        <v>500000</v>
      </c>
      <c r="I133" s="244"/>
      <c r="J133" s="244"/>
      <c r="K133" s="244">
        <f t="shared" si="76"/>
        <v>500000</v>
      </c>
    </row>
    <row r="134" spans="1:11" s="223" customFormat="1" x14ac:dyDescent="0.2">
      <c r="A134" s="352" t="s">
        <v>649</v>
      </c>
      <c r="B134" s="302" t="s">
        <v>274</v>
      </c>
      <c r="C134" s="285">
        <v>11</v>
      </c>
      <c r="D134" s="285"/>
      <c r="E134" s="286">
        <v>41</v>
      </c>
      <c r="F134" s="287"/>
      <c r="G134" s="288"/>
      <c r="H134" s="289">
        <f t="shared" ref="H134:J134" si="77">H135</f>
        <v>100000</v>
      </c>
      <c r="I134" s="289">
        <f t="shared" si="77"/>
        <v>70000</v>
      </c>
      <c r="J134" s="289">
        <f t="shared" si="77"/>
        <v>0</v>
      </c>
      <c r="K134" s="289">
        <f t="shared" si="76"/>
        <v>30000</v>
      </c>
    </row>
    <row r="135" spans="1:11" s="276" customFormat="1" x14ac:dyDescent="0.2">
      <c r="A135" s="238" t="s">
        <v>649</v>
      </c>
      <c r="B135" s="247" t="s">
        <v>274</v>
      </c>
      <c r="C135" s="237">
        <v>11</v>
      </c>
      <c r="D135" s="254"/>
      <c r="E135" s="239">
        <v>412</v>
      </c>
      <c r="F135" s="240"/>
      <c r="G135" s="241"/>
      <c r="H135" s="246">
        <f t="shared" ref="H135:J135" si="78">SUM(H136)</f>
        <v>100000</v>
      </c>
      <c r="I135" s="246">
        <f t="shared" si="78"/>
        <v>70000</v>
      </c>
      <c r="J135" s="246">
        <f t="shared" si="78"/>
        <v>0</v>
      </c>
      <c r="K135" s="246">
        <f t="shared" si="76"/>
        <v>30000</v>
      </c>
    </row>
    <row r="136" spans="1:11" s="243" customFormat="1" x14ac:dyDescent="0.2">
      <c r="A136" s="182" t="s">
        <v>649</v>
      </c>
      <c r="B136" s="160" t="s">
        <v>274</v>
      </c>
      <c r="C136" s="161">
        <v>11</v>
      </c>
      <c r="D136" s="162" t="s">
        <v>28</v>
      </c>
      <c r="E136" s="163">
        <v>4126</v>
      </c>
      <c r="F136" s="226" t="s">
        <v>4</v>
      </c>
      <c r="G136" s="220"/>
      <c r="H136" s="244">
        <v>100000</v>
      </c>
      <c r="I136" s="244">
        <v>70000</v>
      </c>
      <c r="J136" s="244"/>
      <c r="K136" s="244">
        <f t="shared" si="76"/>
        <v>30000</v>
      </c>
    </row>
    <row r="137" spans="1:11" s="223" customFormat="1" x14ac:dyDescent="0.2">
      <c r="A137" s="352" t="s">
        <v>649</v>
      </c>
      <c r="B137" s="302" t="s">
        <v>274</v>
      </c>
      <c r="C137" s="285">
        <v>31</v>
      </c>
      <c r="D137" s="285"/>
      <c r="E137" s="286">
        <v>32</v>
      </c>
      <c r="F137" s="287"/>
      <c r="G137" s="288"/>
      <c r="H137" s="289">
        <f t="shared" ref="H137:J138" si="79">H138</f>
        <v>200000</v>
      </c>
      <c r="I137" s="289">
        <f t="shared" si="79"/>
        <v>0</v>
      </c>
      <c r="J137" s="289">
        <f t="shared" si="79"/>
        <v>0</v>
      </c>
      <c r="K137" s="289">
        <f t="shared" si="76"/>
        <v>200000</v>
      </c>
    </row>
    <row r="138" spans="1:11" s="276" customFormat="1" x14ac:dyDescent="0.2">
      <c r="A138" s="238" t="s">
        <v>649</v>
      </c>
      <c r="B138" s="247" t="s">
        <v>274</v>
      </c>
      <c r="C138" s="237">
        <v>31</v>
      </c>
      <c r="D138" s="254"/>
      <c r="E138" s="239">
        <v>323</v>
      </c>
      <c r="F138" s="240"/>
      <c r="G138" s="241"/>
      <c r="H138" s="246">
        <f t="shared" si="79"/>
        <v>200000</v>
      </c>
      <c r="I138" s="246">
        <f t="shared" si="79"/>
        <v>0</v>
      </c>
      <c r="J138" s="246">
        <f t="shared" si="79"/>
        <v>0</v>
      </c>
      <c r="K138" s="246">
        <f t="shared" si="76"/>
        <v>200000</v>
      </c>
    </row>
    <row r="139" spans="1:11" s="243" customFormat="1" x14ac:dyDescent="0.2">
      <c r="A139" s="182" t="s">
        <v>649</v>
      </c>
      <c r="B139" s="160" t="s">
        <v>274</v>
      </c>
      <c r="C139" s="161">
        <v>31</v>
      </c>
      <c r="D139" s="162" t="s">
        <v>28</v>
      </c>
      <c r="E139" s="163">
        <v>3232</v>
      </c>
      <c r="F139" s="226" t="s">
        <v>118</v>
      </c>
      <c r="G139" s="220"/>
      <c r="H139" s="244">
        <v>200000</v>
      </c>
      <c r="I139" s="244"/>
      <c r="J139" s="244"/>
      <c r="K139" s="244">
        <f t="shared" si="76"/>
        <v>200000</v>
      </c>
    </row>
    <row r="140" spans="1:11" s="167" customFormat="1" ht="45" x14ac:dyDescent="0.2">
      <c r="A140" s="308" t="s">
        <v>649</v>
      </c>
      <c r="B140" s="295" t="s">
        <v>591</v>
      </c>
      <c r="C140" s="295"/>
      <c r="D140" s="295"/>
      <c r="E140" s="304"/>
      <c r="F140" s="299" t="s">
        <v>428</v>
      </c>
      <c r="G140" s="300" t="s">
        <v>642</v>
      </c>
      <c r="H140" s="301">
        <f t="shared" ref="H140:I140" si="80">H141+H145</f>
        <v>650000</v>
      </c>
      <c r="I140" s="301">
        <f t="shared" si="80"/>
        <v>100000</v>
      </c>
      <c r="J140" s="301">
        <f t="shared" ref="J140" si="81">J141+J145</f>
        <v>0</v>
      </c>
      <c r="K140" s="301">
        <f t="shared" si="76"/>
        <v>550000</v>
      </c>
    </row>
    <row r="141" spans="1:11" s="167" customFormat="1" x14ac:dyDescent="0.2">
      <c r="A141" s="352" t="s">
        <v>649</v>
      </c>
      <c r="B141" s="302" t="s">
        <v>591</v>
      </c>
      <c r="C141" s="285">
        <v>11</v>
      </c>
      <c r="D141" s="285"/>
      <c r="E141" s="286">
        <v>32</v>
      </c>
      <c r="F141" s="287"/>
      <c r="G141" s="288"/>
      <c r="H141" s="289">
        <f t="shared" ref="H141:J141" si="82">H142</f>
        <v>500000</v>
      </c>
      <c r="I141" s="289">
        <f t="shared" si="82"/>
        <v>0</v>
      </c>
      <c r="J141" s="289">
        <f t="shared" si="82"/>
        <v>0</v>
      </c>
      <c r="K141" s="289">
        <f t="shared" si="76"/>
        <v>500000</v>
      </c>
    </row>
    <row r="142" spans="1:11" s="167" customFormat="1" x14ac:dyDescent="0.2">
      <c r="A142" s="181" t="s">
        <v>649</v>
      </c>
      <c r="B142" s="153" t="s">
        <v>591</v>
      </c>
      <c r="C142" s="153">
        <v>11</v>
      </c>
      <c r="D142" s="155"/>
      <c r="E142" s="176">
        <v>323</v>
      </c>
      <c r="F142" s="225"/>
      <c r="G142" s="157"/>
      <c r="H142" s="246">
        <f t="shared" ref="H142:I142" si="83">H144+H143</f>
        <v>500000</v>
      </c>
      <c r="I142" s="246">
        <f t="shared" si="83"/>
        <v>0</v>
      </c>
      <c r="J142" s="246">
        <f t="shared" ref="J142" si="84">J144+J143</f>
        <v>0</v>
      </c>
      <c r="K142" s="246">
        <f t="shared" si="76"/>
        <v>500000</v>
      </c>
    </row>
    <row r="143" spans="1:11" s="223" customFormat="1" ht="15" x14ac:dyDescent="0.2">
      <c r="A143" s="182" t="s">
        <v>649</v>
      </c>
      <c r="B143" s="160" t="s">
        <v>591</v>
      </c>
      <c r="C143" s="161">
        <v>11</v>
      </c>
      <c r="D143" s="162" t="s">
        <v>18</v>
      </c>
      <c r="E143" s="163">
        <v>3237</v>
      </c>
      <c r="F143" s="226" t="s">
        <v>36</v>
      </c>
      <c r="G143" s="220"/>
      <c r="H143" s="244">
        <v>100000</v>
      </c>
      <c r="I143" s="244"/>
      <c r="J143" s="244"/>
      <c r="K143" s="244">
        <f t="shared" si="76"/>
        <v>100000</v>
      </c>
    </row>
    <row r="144" spans="1:11" s="223" customFormat="1" ht="15" x14ac:dyDescent="0.2">
      <c r="A144" s="182" t="s">
        <v>649</v>
      </c>
      <c r="B144" s="160" t="s">
        <v>591</v>
      </c>
      <c r="C144" s="161">
        <v>11</v>
      </c>
      <c r="D144" s="162" t="s">
        <v>18</v>
      </c>
      <c r="E144" s="163">
        <v>3238</v>
      </c>
      <c r="F144" s="226" t="s">
        <v>122</v>
      </c>
      <c r="G144" s="220"/>
      <c r="H144" s="244">
        <v>400000</v>
      </c>
      <c r="I144" s="244"/>
      <c r="J144" s="244"/>
      <c r="K144" s="244">
        <f t="shared" si="76"/>
        <v>400000</v>
      </c>
    </row>
    <row r="145" spans="1:12" s="223" customFormat="1" x14ac:dyDescent="0.2">
      <c r="A145" s="352" t="s">
        <v>649</v>
      </c>
      <c r="B145" s="302" t="s">
        <v>591</v>
      </c>
      <c r="C145" s="285">
        <v>11</v>
      </c>
      <c r="D145" s="285"/>
      <c r="E145" s="286">
        <v>42</v>
      </c>
      <c r="F145" s="287"/>
      <c r="G145" s="288"/>
      <c r="H145" s="289">
        <f t="shared" ref="H145:J145" si="85">H146</f>
        <v>150000</v>
      </c>
      <c r="I145" s="289">
        <f t="shared" si="85"/>
        <v>100000</v>
      </c>
      <c r="J145" s="289">
        <f t="shared" si="85"/>
        <v>0</v>
      </c>
      <c r="K145" s="289">
        <f t="shared" si="76"/>
        <v>50000</v>
      </c>
    </row>
    <row r="146" spans="1:12" s="243" customFormat="1" x14ac:dyDescent="0.2">
      <c r="A146" s="238" t="s">
        <v>649</v>
      </c>
      <c r="B146" s="247" t="s">
        <v>591</v>
      </c>
      <c r="C146" s="247">
        <v>11</v>
      </c>
      <c r="D146" s="254"/>
      <c r="E146" s="248">
        <v>426</v>
      </c>
      <c r="F146" s="240"/>
      <c r="G146" s="241"/>
      <c r="H146" s="246">
        <f t="shared" ref="H146:J146" si="86">SUM(H147)</f>
        <v>150000</v>
      </c>
      <c r="I146" s="246">
        <f t="shared" si="86"/>
        <v>100000</v>
      </c>
      <c r="J146" s="246">
        <f t="shared" si="86"/>
        <v>0</v>
      </c>
      <c r="K146" s="246">
        <f t="shared" si="76"/>
        <v>50000</v>
      </c>
    </row>
    <row r="147" spans="1:12" s="223" customFormat="1" ht="15" x14ac:dyDescent="0.2">
      <c r="A147" s="182" t="s">
        <v>649</v>
      </c>
      <c r="B147" s="160" t="s">
        <v>591</v>
      </c>
      <c r="C147" s="161">
        <v>11</v>
      </c>
      <c r="D147" s="162" t="s">
        <v>18</v>
      </c>
      <c r="E147" s="163">
        <v>4262</v>
      </c>
      <c r="F147" s="226" t="s">
        <v>135</v>
      </c>
      <c r="G147" s="220"/>
      <c r="H147" s="244">
        <v>150000</v>
      </c>
      <c r="I147" s="244">
        <v>100000</v>
      </c>
      <c r="J147" s="244"/>
      <c r="K147" s="244">
        <f t="shared" si="76"/>
        <v>50000</v>
      </c>
    </row>
    <row r="148" spans="1:12" s="223" customFormat="1" ht="45" x14ac:dyDescent="0.2">
      <c r="A148" s="308" t="s">
        <v>649</v>
      </c>
      <c r="B148" s="295" t="s">
        <v>733</v>
      </c>
      <c r="C148" s="296"/>
      <c r="D148" s="296"/>
      <c r="E148" s="297"/>
      <c r="F148" s="299" t="s">
        <v>734</v>
      </c>
      <c r="G148" s="300" t="s">
        <v>642</v>
      </c>
      <c r="H148" s="301">
        <f t="shared" ref="H148:I148" si="87">H149+H152</f>
        <v>4280000</v>
      </c>
      <c r="I148" s="301">
        <f t="shared" si="87"/>
        <v>1400000</v>
      </c>
      <c r="J148" s="301">
        <f t="shared" ref="J148" si="88">J149+J152</f>
        <v>60000000</v>
      </c>
      <c r="K148" s="301">
        <f t="shared" si="76"/>
        <v>62880000</v>
      </c>
    </row>
    <row r="149" spans="1:12" s="223" customFormat="1" x14ac:dyDescent="0.2">
      <c r="A149" s="352" t="s">
        <v>649</v>
      </c>
      <c r="B149" s="302" t="s">
        <v>733</v>
      </c>
      <c r="C149" s="290">
        <v>11</v>
      </c>
      <c r="D149" s="285"/>
      <c r="E149" s="286">
        <v>32</v>
      </c>
      <c r="F149" s="287"/>
      <c r="G149" s="287"/>
      <c r="H149" s="289">
        <f t="shared" ref="H149:J150" si="89">H150</f>
        <v>2380000</v>
      </c>
      <c r="I149" s="289">
        <f t="shared" si="89"/>
        <v>1400000</v>
      </c>
      <c r="J149" s="289">
        <f t="shared" si="89"/>
        <v>0</v>
      </c>
      <c r="K149" s="289">
        <f t="shared" si="76"/>
        <v>980000</v>
      </c>
    </row>
    <row r="150" spans="1:12" s="243" customFormat="1" x14ac:dyDescent="0.2">
      <c r="A150" s="238" t="s">
        <v>649</v>
      </c>
      <c r="B150" s="247" t="s">
        <v>733</v>
      </c>
      <c r="C150" s="237">
        <v>11</v>
      </c>
      <c r="D150" s="254"/>
      <c r="E150" s="239">
        <v>323</v>
      </c>
      <c r="F150" s="240"/>
      <c r="G150" s="241"/>
      <c r="H150" s="261">
        <f t="shared" si="89"/>
        <v>2380000</v>
      </c>
      <c r="I150" s="261">
        <f t="shared" si="89"/>
        <v>1400000</v>
      </c>
      <c r="J150" s="261">
        <f t="shared" si="89"/>
        <v>0</v>
      </c>
      <c r="K150" s="261">
        <f t="shared" si="76"/>
        <v>980000</v>
      </c>
    </row>
    <row r="151" spans="1:12" s="223" customFormat="1" ht="15" x14ac:dyDescent="0.2">
      <c r="A151" s="182" t="s">
        <v>649</v>
      </c>
      <c r="B151" s="160" t="s">
        <v>733</v>
      </c>
      <c r="C151" s="161">
        <v>11</v>
      </c>
      <c r="D151" s="162" t="s">
        <v>18</v>
      </c>
      <c r="E151" s="163">
        <v>3231</v>
      </c>
      <c r="F151" s="226" t="s">
        <v>117</v>
      </c>
      <c r="G151" s="220"/>
      <c r="H151" s="244">
        <v>2380000</v>
      </c>
      <c r="I151" s="244">
        <v>1400000</v>
      </c>
      <c r="J151" s="244"/>
      <c r="K151" s="244">
        <f t="shared" si="76"/>
        <v>980000</v>
      </c>
    </row>
    <row r="152" spans="1:12" s="223" customFormat="1" x14ac:dyDescent="0.2">
      <c r="A152" s="352" t="s">
        <v>649</v>
      </c>
      <c r="B152" s="302" t="s">
        <v>733</v>
      </c>
      <c r="C152" s="290">
        <v>11</v>
      </c>
      <c r="D152" s="285"/>
      <c r="E152" s="286">
        <v>35</v>
      </c>
      <c r="F152" s="287"/>
      <c r="G152" s="287"/>
      <c r="H152" s="289">
        <f t="shared" ref="H152:I152" si="90">H153+H155</f>
        <v>1900000</v>
      </c>
      <c r="I152" s="289">
        <f t="shared" si="90"/>
        <v>0</v>
      </c>
      <c r="J152" s="289">
        <f t="shared" ref="J152" si="91">J153+J155</f>
        <v>60000000</v>
      </c>
      <c r="K152" s="289">
        <f t="shared" si="76"/>
        <v>61900000</v>
      </c>
    </row>
    <row r="153" spans="1:12" s="243" customFormat="1" x14ac:dyDescent="0.2">
      <c r="A153" s="238" t="s">
        <v>649</v>
      </c>
      <c r="B153" s="247" t="s">
        <v>733</v>
      </c>
      <c r="C153" s="237">
        <v>11</v>
      </c>
      <c r="D153" s="254"/>
      <c r="E153" s="239">
        <v>351</v>
      </c>
      <c r="F153" s="240"/>
      <c r="G153" s="241"/>
      <c r="H153" s="261">
        <f t="shared" ref="H153:J153" si="92">H154</f>
        <v>950000</v>
      </c>
      <c r="I153" s="261">
        <f t="shared" si="92"/>
        <v>0</v>
      </c>
      <c r="J153" s="261">
        <f t="shared" si="92"/>
        <v>0</v>
      </c>
      <c r="K153" s="261">
        <f t="shared" si="76"/>
        <v>950000</v>
      </c>
    </row>
    <row r="154" spans="1:12" s="223" customFormat="1" ht="30" x14ac:dyDescent="0.2">
      <c r="A154" s="182" t="s">
        <v>649</v>
      </c>
      <c r="B154" s="160" t="s">
        <v>733</v>
      </c>
      <c r="C154" s="161">
        <v>11</v>
      </c>
      <c r="D154" s="162" t="s">
        <v>18</v>
      </c>
      <c r="E154" s="163">
        <v>3512</v>
      </c>
      <c r="F154" s="226" t="s">
        <v>140</v>
      </c>
      <c r="G154" s="220"/>
      <c r="H154" s="244">
        <v>950000</v>
      </c>
      <c r="I154" s="244"/>
      <c r="J154" s="244"/>
      <c r="K154" s="244">
        <f t="shared" si="76"/>
        <v>950000</v>
      </c>
    </row>
    <row r="155" spans="1:12" s="243" customFormat="1" x14ac:dyDescent="0.2">
      <c r="A155" s="238" t="s">
        <v>649</v>
      </c>
      <c r="B155" s="247" t="s">
        <v>733</v>
      </c>
      <c r="C155" s="154">
        <v>11</v>
      </c>
      <c r="D155" s="155"/>
      <c r="E155" s="239">
        <v>352</v>
      </c>
      <c r="F155" s="225"/>
      <c r="G155" s="241"/>
      <c r="H155" s="261">
        <f t="shared" ref="H155:J155" si="93">H156</f>
        <v>950000</v>
      </c>
      <c r="I155" s="261">
        <f t="shared" si="93"/>
        <v>0</v>
      </c>
      <c r="J155" s="261">
        <f t="shared" si="93"/>
        <v>60000000</v>
      </c>
      <c r="K155" s="261">
        <f t="shared" si="76"/>
        <v>60950000</v>
      </c>
    </row>
    <row r="156" spans="1:12" s="223" customFormat="1" ht="30" x14ac:dyDescent="0.2">
      <c r="A156" s="182" t="s">
        <v>649</v>
      </c>
      <c r="B156" s="160" t="s">
        <v>733</v>
      </c>
      <c r="C156" s="161">
        <v>11</v>
      </c>
      <c r="D156" s="162" t="s">
        <v>18</v>
      </c>
      <c r="E156" s="163">
        <v>3522</v>
      </c>
      <c r="F156" s="226" t="s">
        <v>665</v>
      </c>
      <c r="G156" s="220"/>
      <c r="H156" s="244">
        <v>950000</v>
      </c>
      <c r="I156" s="244"/>
      <c r="J156" s="244">
        <v>60000000</v>
      </c>
      <c r="K156" s="244">
        <f t="shared" si="76"/>
        <v>60950000</v>
      </c>
      <c r="L156" s="372"/>
    </row>
    <row r="157" spans="1:12" s="223" customFormat="1" ht="63" x14ac:dyDescent="0.2">
      <c r="A157" s="308" t="s">
        <v>649</v>
      </c>
      <c r="B157" s="303" t="s">
        <v>815</v>
      </c>
      <c r="C157" s="335"/>
      <c r="D157" s="296"/>
      <c r="E157" s="297"/>
      <c r="F157" s="299" t="s">
        <v>759</v>
      </c>
      <c r="G157" s="300" t="s">
        <v>642</v>
      </c>
      <c r="H157" s="301">
        <f>H158+H164</f>
        <v>5720000</v>
      </c>
      <c r="I157" s="301">
        <f>I158+I164</f>
        <v>0</v>
      </c>
      <c r="J157" s="301">
        <f>J158+J164</f>
        <v>0</v>
      </c>
      <c r="K157" s="301">
        <f t="shared" si="76"/>
        <v>5720000</v>
      </c>
    </row>
    <row r="158" spans="1:12" s="223" customFormat="1" x14ac:dyDescent="0.2">
      <c r="A158" s="354" t="s">
        <v>649</v>
      </c>
      <c r="B158" s="284" t="s">
        <v>815</v>
      </c>
      <c r="C158" s="290">
        <v>11</v>
      </c>
      <c r="D158" s="285"/>
      <c r="E158" s="286">
        <v>32</v>
      </c>
      <c r="F158" s="287"/>
      <c r="G158" s="287"/>
      <c r="H158" s="289">
        <f>H159+H161</f>
        <v>300000</v>
      </c>
      <c r="I158" s="289">
        <f>I159+I161</f>
        <v>0</v>
      </c>
      <c r="J158" s="289">
        <f>J159+J161</f>
        <v>0</v>
      </c>
      <c r="K158" s="289">
        <f t="shared" si="76"/>
        <v>300000</v>
      </c>
    </row>
    <row r="159" spans="1:12" s="223" customFormat="1" x14ac:dyDescent="0.2">
      <c r="A159" s="252" t="s">
        <v>649</v>
      </c>
      <c r="B159" s="272" t="s">
        <v>815</v>
      </c>
      <c r="C159" s="237">
        <v>11</v>
      </c>
      <c r="D159" s="254"/>
      <c r="E159" s="156">
        <v>323</v>
      </c>
      <c r="F159" s="225"/>
      <c r="G159" s="241"/>
      <c r="H159" s="261">
        <f>H160</f>
        <v>100000</v>
      </c>
      <c r="I159" s="261">
        <f>I160</f>
        <v>0</v>
      </c>
      <c r="J159" s="261">
        <f>J160</f>
        <v>0</v>
      </c>
      <c r="K159" s="261">
        <f t="shared" si="76"/>
        <v>100000</v>
      </c>
    </row>
    <row r="160" spans="1:12" s="223" customFormat="1" x14ac:dyDescent="0.2">
      <c r="A160" s="252" t="s">
        <v>649</v>
      </c>
      <c r="B160" s="272" t="s">
        <v>815</v>
      </c>
      <c r="C160" s="161">
        <v>11</v>
      </c>
      <c r="D160" s="162" t="s">
        <v>18</v>
      </c>
      <c r="E160" s="163">
        <v>3237</v>
      </c>
      <c r="F160" s="226" t="s">
        <v>36</v>
      </c>
      <c r="G160" s="220"/>
      <c r="H160" s="244">
        <v>100000</v>
      </c>
      <c r="I160" s="244"/>
      <c r="J160" s="244"/>
      <c r="K160" s="244">
        <f t="shared" si="76"/>
        <v>100000</v>
      </c>
    </row>
    <row r="161" spans="1:11" s="223" customFormat="1" x14ac:dyDescent="0.2">
      <c r="A161" s="252" t="s">
        <v>649</v>
      </c>
      <c r="B161" s="272" t="s">
        <v>815</v>
      </c>
      <c r="C161" s="237">
        <v>11</v>
      </c>
      <c r="D161" s="254"/>
      <c r="E161" s="156">
        <v>329</v>
      </c>
      <c r="F161" s="225"/>
      <c r="G161" s="241"/>
      <c r="H161" s="261">
        <f>H162+H163</f>
        <v>200000</v>
      </c>
      <c r="I161" s="261">
        <f>I162+I163</f>
        <v>0</v>
      </c>
      <c r="J161" s="261">
        <f>J162+J163</f>
        <v>0</v>
      </c>
      <c r="K161" s="261">
        <f t="shared" si="76"/>
        <v>200000</v>
      </c>
    </row>
    <row r="162" spans="1:11" s="223" customFormat="1" x14ac:dyDescent="0.2">
      <c r="A162" s="252" t="s">
        <v>649</v>
      </c>
      <c r="B162" s="272" t="s">
        <v>815</v>
      </c>
      <c r="C162" s="161">
        <v>11</v>
      </c>
      <c r="D162" s="162" t="s">
        <v>18</v>
      </c>
      <c r="E162" s="163">
        <v>3295</v>
      </c>
      <c r="F162" s="226" t="s">
        <v>237</v>
      </c>
      <c r="G162" s="220"/>
      <c r="H162" s="244">
        <v>100000</v>
      </c>
      <c r="I162" s="244"/>
      <c r="J162" s="244"/>
      <c r="K162" s="244">
        <f t="shared" si="76"/>
        <v>100000</v>
      </c>
    </row>
    <row r="163" spans="1:11" s="223" customFormat="1" x14ac:dyDescent="0.2">
      <c r="A163" s="252" t="s">
        <v>649</v>
      </c>
      <c r="B163" s="272" t="s">
        <v>815</v>
      </c>
      <c r="C163" s="161">
        <v>11</v>
      </c>
      <c r="D163" s="162" t="s">
        <v>18</v>
      </c>
      <c r="E163" s="163">
        <v>3296</v>
      </c>
      <c r="F163" s="226" t="s">
        <v>612</v>
      </c>
      <c r="G163" s="220"/>
      <c r="H163" s="244">
        <v>100000</v>
      </c>
      <c r="I163" s="244"/>
      <c r="J163" s="244"/>
      <c r="K163" s="244">
        <f t="shared" si="76"/>
        <v>100000</v>
      </c>
    </row>
    <row r="164" spans="1:11" s="223" customFormat="1" x14ac:dyDescent="0.2">
      <c r="A164" s="354" t="s">
        <v>649</v>
      </c>
      <c r="B164" s="284" t="s">
        <v>815</v>
      </c>
      <c r="C164" s="290">
        <v>11</v>
      </c>
      <c r="D164" s="285"/>
      <c r="E164" s="286">
        <v>38</v>
      </c>
      <c r="F164" s="287"/>
      <c r="G164" s="287"/>
      <c r="H164" s="289">
        <f t="shared" ref="H164:J165" si="94">H165</f>
        <v>5420000</v>
      </c>
      <c r="I164" s="289">
        <f t="shared" si="94"/>
        <v>0</v>
      </c>
      <c r="J164" s="289">
        <f t="shared" si="94"/>
        <v>0</v>
      </c>
      <c r="K164" s="289">
        <f t="shared" si="76"/>
        <v>5420000</v>
      </c>
    </row>
    <row r="165" spans="1:11" s="223" customFormat="1" x14ac:dyDescent="0.2">
      <c r="A165" s="252" t="s">
        <v>649</v>
      </c>
      <c r="B165" s="272" t="s">
        <v>815</v>
      </c>
      <c r="C165" s="237">
        <v>11</v>
      </c>
      <c r="D165" s="254"/>
      <c r="E165" s="156">
        <v>386</v>
      </c>
      <c r="F165" s="225"/>
      <c r="G165" s="241"/>
      <c r="H165" s="261">
        <f t="shared" si="94"/>
        <v>5420000</v>
      </c>
      <c r="I165" s="261">
        <f t="shared" si="94"/>
        <v>0</v>
      </c>
      <c r="J165" s="261">
        <f t="shared" si="94"/>
        <v>0</v>
      </c>
      <c r="K165" s="261">
        <f t="shared" si="76"/>
        <v>5420000</v>
      </c>
    </row>
    <row r="166" spans="1:11" s="223" customFormat="1" ht="30" x14ac:dyDescent="0.2">
      <c r="A166" s="252" t="s">
        <v>649</v>
      </c>
      <c r="B166" s="272" t="s">
        <v>815</v>
      </c>
      <c r="C166" s="161">
        <v>11</v>
      </c>
      <c r="D166" s="162" t="s">
        <v>18</v>
      </c>
      <c r="E166" s="163">
        <v>3865</v>
      </c>
      <c r="F166" s="226" t="s">
        <v>917</v>
      </c>
      <c r="G166" s="220"/>
      <c r="H166" s="244">
        <v>5420000</v>
      </c>
      <c r="I166" s="244"/>
      <c r="J166" s="244"/>
      <c r="K166" s="244">
        <f t="shared" si="76"/>
        <v>5420000</v>
      </c>
    </row>
    <row r="167" spans="1:11" s="179" customFormat="1" x14ac:dyDescent="0.2">
      <c r="A167" s="359" t="s">
        <v>649</v>
      </c>
      <c r="B167" s="434" t="s">
        <v>700</v>
      </c>
      <c r="C167" s="434"/>
      <c r="D167" s="434"/>
      <c r="E167" s="434"/>
      <c r="F167" s="434"/>
      <c r="G167" s="177"/>
      <c r="H167" s="178">
        <f>H168+H261+H588</f>
        <v>301300150</v>
      </c>
      <c r="I167" s="178">
        <f>I168+I261+I588</f>
        <v>8519200</v>
      </c>
      <c r="J167" s="178">
        <f>J168+J261+J588</f>
        <v>21762472</v>
      </c>
      <c r="K167" s="178">
        <f t="shared" si="76"/>
        <v>314543422</v>
      </c>
    </row>
    <row r="168" spans="1:11" x14ac:dyDescent="0.2">
      <c r="A168" s="361" t="s">
        <v>649</v>
      </c>
      <c r="B168" s="433" t="s">
        <v>686</v>
      </c>
      <c r="C168" s="433"/>
      <c r="D168" s="433"/>
      <c r="E168" s="433"/>
      <c r="F168" s="433"/>
      <c r="G168" s="180"/>
      <c r="H168" s="151">
        <f>H169+H176+H194+H201+H208+H219+H223+H227+H234</f>
        <v>105687000</v>
      </c>
      <c r="I168" s="151">
        <f>I169+I176+I194+I201+I208+I219+I223+I227+I234</f>
        <v>1222700</v>
      </c>
      <c r="J168" s="151">
        <f>J169+J176+J194+J201+J208+J219+J223+J227+J234</f>
        <v>16786450</v>
      </c>
      <c r="K168" s="151">
        <f t="shared" si="76"/>
        <v>121250750</v>
      </c>
    </row>
    <row r="169" spans="1:11" s="152" customFormat="1" ht="78.75" x14ac:dyDescent="0.2">
      <c r="A169" s="353" t="s">
        <v>649</v>
      </c>
      <c r="B169" s="296" t="s">
        <v>167</v>
      </c>
      <c r="C169" s="296"/>
      <c r="D169" s="296"/>
      <c r="E169" s="297"/>
      <c r="F169" s="305" t="s">
        <v>663</v>
      </c>
      <c r="G169" s="300" t="s">
        <v>688</v>
      </c>
      <c r="H169" s="301">
        <f t="shared" ref="H169:I169" si="95">H173+H170</f>
        <v>88000000</v>
      </c>
      <c r="I169" s="301">
        <f t="shared" si="95"/>
        <v>0</v>
      </c>
      <c r="J169" s="301">
        <f t="shared" ref="J169" si="96">J173+J170</f>
        <v>12000000</v>
      </c>
      <c r="K169" s="301">
        <f t="shared" si="76"/>
        <v>100000000</v>
      </c>
    </row>
    <row r="170" spans="1:11" s="152" customFormat="1" x14ac:dyDescent="0.2">
      <c r="A170" s="352" t="s">
        <v>649</v>
      </c>
      <c r="B170" s="302" t="s">
        <v>167</v>
      </c>
      <c r="C170" s="285">
        <v>11</v>
      </c>
      <c r="D170" s="285"/>
      <c r="E170" s="286">
        <v>36</v>
      </c>
      <c r="F170" s="287"/>
      <c r="G170" s="288"/>
      <c r="H170" s="289">
        <f t="shared" ref="H170:J171" si="97">H171</f>
        <v>12845000</v>
      </c>
      <c r="I170" s="289">
        <f t="shared" si="97"/>
        <v>0</v>
      </c>
      <c r="J170" s="289">
        <f t="shared" si="97"/>
        <v>3000000</v>
      </c>
      <c r="K170" s="289">
        <f t="shared" si="76"/>
        <v>15845000</v>
      </c>
    </row>
    <row r="171" spans="1:11" s="152" customFormat="1" x14ac:dyDescent="0.2">
      <c r="A171" s="181" t="s">
        <v>649</v>
      </c>
      <c r="B171" s="153" t="s">
        <v>167</v>
      </c>
      <c r="C171" s="154">
        <v>11</v>
      </c>
      <c r="D171" s="181"/>
      <c r="E171" s="156">
        <v>363</v>
      </c>
      <c r="F171" s="225"/>
      <c r="G171" s="157"/>
      <c r="H171" s="158">
        <f t="shared" si="97"/>
        <v>12845000</v>
      </c>
      <c r="I171" s="158">
        <f t="shared" si="97"/>
        <v>0</v>
      </c>
      <c r="J171" s="158">
        <f t="shared" si="97"/>
        <v>3000000</v>
      </c>
      <c r="K171" s="158">
        <f t="shared" si="76"/>
        <v>15845000</v>
      </c>
    </row>
    <row r="172" spans="1:11" s="243" customFormat="1" x14ac:dyDescent="0.2">
      <c r="A172" s="182" t="s">
        <v>649</v>
      </c>
      <c r="B172" s="160" t="s">
        <v>167</v>
      </c>
      <c r="C172" s="161">
        <v>11</v>
      </c>
      <c r="D172" s="182" t="s">
        <v>25</v>
      </c>
      <c r="E172" s="163">
        <v>3632</v>
      </c>
      <c r="F172" s="226" t="s">
        <v>244</v>
      </c>
      <c r="G172" s="220"/>
      <c r="H172" s="244">
        <v>12845000</v>
      </c>
      <c r="I172" s="244"/>
      <c r="J172" s="244">
        <v>3000000</v>
      </c>
      <c r="K172" s="244">
        <f t="shared" si="76"/>
        <v>15845000</v>
      </c>
    </row>
    <row r="173" spans="1:11" s="243" customFormat="1" x14ac:dyDescent="0.2">
      <c r="A173" s="352" t="s">
        <v>649</v>
      </c>
      <c r="B173" s="302" t="s">
        <v>167</v>
      </c>
      <c r="C173" s="285">
        <v>11</v>
      </c>
      <c r="D173" s="285"/>
      <c r="E173" s="286">
        <v>38</v>
      </c>
      <c r="F173" s="287"/>
      <c r="G173" s="288"/>
      <c r="H173" s="289">
        <f t="shared" ref="H173:J173" si="98">H174</f>
        <v>75155000</v>
      </c>
      <c r="I173" s="289">
        <f t="shared" si="98"/>
        <v>0</v>
      </c>
      <c r="J173" s="289">
        <f t="shared" si="98"/>
        <v>9000000</v>
      </c>
      <c r="K173" s="289">
        <f t="shared" si="76"/>
        <v>84155000</v>
      </c>
    </row>
    <row r="174" spans="1:11" s="243" customFormat="1" x14ac:dyDescent="0.2">
      <c r="A174" s="238" t="s">
        <v>649</v>
      </c>
      <c r="B174" s="247" t="s">
        <v>167</v>
      </c>
      <c r="C174" s="237">
        <v>11</v>
      </c>
      <c r="D174" s="238"/>
      <c r="E174" s="239">
        <v>382</v>
      </c>
      <c r="F174" s="240"/>
      <c r="G174" s="241"/>
      <c r="H174" s="246">
        <f t="shared" ref="H174:J174" si="99">SUM(H175)</f>
        <v>75155000</v>
      </c>
      <c r="I174" s="246">
        <f t="shared" si="99"/>
        <v>0</v>
      </c>
      <c r="J174" s="246">
        <f t="shared" si="99"/>
        <v>9000000</v>
      </c>
      <c r="K174" s="246">
        <f t="shared" si="76"/>
        <v>84155000</v>
      </c>
    </row>
    <row r="175" spans="1:11" s="223" customFormat="1" ht="30" x14ac:dyDescent="0.2">
      <c r="A175" s="182" t="s">
        <v>649</v>
      </c>
      <c r="B175" s="160" t="s">
        <v>167</v>
      </c>
      <c r="C175" s="161">
        <v>11</v>
      </c>
      <c r="D175" s="182" t="s">
        <v>25</v>
      </c>
      <c r="E175" s="163">
        <v>3821</v>
      </c>
      <c r="F175" s="226" t="s">
        <v>38</v>
      </c>
      <c r="G175" s="220"/>
      <c r="H175" s="222">
        <v>75155000</v>
      </c>
      <c r="I175" s="222"/>
      <c r="J175" s="222">
        <v>9000000</v>
      </c>
      <c r="K175" s="222">
        <f t="shared" si="76"/>
        <v>84155000</v>
      </c>
    </row>
    <row r="176" spans="1:11" s="184" customFormat="1" ht="67.5" x14ac:dyDescent="0.2">
      <c r="A176" s="353" t="s">
        <v>649</v>
      </c>
      <c r="B176" s="296" t="s">
        <v>65</v>
      </c>
      <c r="C176" s="296"/>
      <c r="D176" s="296"/>
      <c r="E176" s="297"/>
      <c r="F176" s="299" t="s">
        <v>255</v>
      </c>
      <c r="G176" s="300" t="s">
        <v>688</v>
      </c>
      <c r="H176" s="301">
        <f t="shared" ref="H176:I176" si="100">H177+H182+H185+H188+H191</f>
        <v>2583000</v>
      </c>
      <c r="I176" s="301">
        <f t="shared" si="100"/>
        <v>0</v>
      </c>
      <c r="J176" s="301">
        <f t="shared" ref="J176" si="101">J177+J182+J185+J188+J191</f>
        <v>2238750</v>
      </c>
      <c r="K176" s="301">
        <f t="shared" si="76"/>
        <v>4821750</v>
      </c>
    </row>
    <row r="177" spans="1:11" s="184" customFormat="1" x14ac:dyDescent="0.2">
      <c r="A177" s="352" t="s">
        <v>649</v>
      </c>
      <c r="B177" s="302" t="s">
        <v>65</v>
      </c>
      <c r="C177" s="285">
        <v>11</v>
      </c>
      <c r="D177" s="285"/>
      <c r="E177" s="286">
        <v>32</v>
      </c>
      <c r="F177" s="287"/>
      <c r="G177" s="288"/>
      <c r="H177" s="289">
        <f t="shared" ref="H177:J177" si="102">H178</f>
        <v>1035000</v>
      </c>
      <c r="I177" s="289">
        <f t="shared" si="102"/>
        <v>0</v>
      </c>
      <c r="J177" s="289">
        <f t="shared" si="102"/>
        <v>1541875</v>
      </c>
      <c r="K177" s="289">
        <f t="shared" si="76"/>
        <v>2576875</v>
      </c>
    </row>
    <row r="178" spans="1:11" s="246" customFormat="1" x14ac:dyDescent="0.2">
      <c r="A178" s="254" t="s">
        <v>649</v>
      </c>
      <c r="B178" s="237" t="s">
        <v>65</v>
      </c>
      <c r="C178" s="237">
        <v>11</v>
      </c>
      <c r="D178" s="238"/>
      <c r="E178" s="239">
        <v>323</v>
      </c>
      <c r="F178" s="240"/>
      <c r="G178" s="241"/>
      <c r="H178" s="246">
        <f t="shared" ref="H178:I178" si="103">SUM(H179:H181)</f>
        <v>1035000</v>
      </c>
      <c r="I178" s="246">
        <f t="shared" si="103"/>
        <v>0</v>
      </c>
      <c r="J178" s="246">
        <f t="shared" ref="J178" si="104">SUM(J179:J181)</f>
        <v>1541875</v>
      </c>
      <c r="K178" s="246">
        <f t="shared" si="76"/>
        <v>2576875</v>
      </c>
    </row>
    <row r="179" spans="1:11" s="223" customFormat="1" ht="15" x14ac:dyDescent="0.2">
      <c r="A179" s="162" t="s">
        <v>649</v>
      </c>
      <c r="B179" s="161" t="s">
        <v>65</v>
      </c>
      <c r="C179" s="161">
        <v>11</v>
      </c>
      <c r="D179" s="182" t="s">
        <v>25</v>
      </c>
      <c r="E179" s="163">
        <v>3233</v>
      </c>
      <c r="F179" s="226" t="s">
        <v>119</v>
      </c>
      <c r="G179" s="220"/>
      <c r="H179" s="244">
        <v>10000</v>
      </c>
      <c r="I179" s="244"/>
      <c r="J179" s="244"/>
      <c r="K179" s="244">
        <f t="shared" si="76"/>
        <v>10000</v>
      </c>
    </row>
    <row r="180" spans="1:11" s="223" customFormat="1" ht="15" x14ac:dyDescent="0.2">
      <c r="A180" s="162" t="s">
        <v>649</v>
      </c>
      <c r="B180" s="161" t="s">
        <v>65</v>
      </c>
      <c r="C180" s="161">
        <v>11</v>
      </c>
      <c r="D180" s="182" t="s">
        <v>25</v>
      </c>
      <c r="E180" s="163">
        <v>3237</v>
      </c>
      <c r="F180" s="226" t="s">
        <v>36</v>
      </c>
      <c r="G180" s="220"/>
      <c r="H180" s="244">
        <v>50000</v>
      </c>
      <c r="I180" s="244"/>
      <c r="J180" s="244">
        <v>1450000</v>
      </c>
      <c r="K180" s="244">
        <f t="shared" si="76"/>
        <v>1500000</v>
      </c>
    </row>
    <row r="181" spans="1:11" s="223" customFormat="1" ht="15" x14ac:dyDescent="0.2">
      <c r="A181" s="172" t="s">
        <v>649</v>
      </c>
      <c r="B181" s="145" t="s">
        <v>65</v>
      </c>
      <c r="C181" s="145">
        <v>11</v>
      </c>
      <c r="D181" s="146" t="s">
        <v>25</v>
      </c>
      <c r="E181" s="173">
        <v>3238</v>
      </c>
      <c r="F181" s="226" t="s">
        <v>122</v>
      </c>
      <c r="G181" s="220"/>
      <c r="H181" s="244">
        <v>975000</v>
      </c>
      <c r="I181" s="244"/>
      <c r="J181" s="244">
        <v>91875</v>
      </c>
      <c r="K181" s="244">
        <f t="shared" si="76"/>
        <v>1066875</v>
      </c>
    </row>
    <row r="182" spans="1:11" s="223" customFormat="1" x14ac:dyDescent="0.2">
      <c r="A182" s="352" t="s">
        <v>649</v>
      </c>
      <c r="B182" s="302" t="s">
        <v>65</v>
      </c>
      <c r="C182" s="285">
        <v>11</v>
      </c>
      <c r="D182" s="285"/>
      <c r="E182" s="286">
        <v>36</v>
      </c>
      <c r="F182" s="287"/>
      <c r="G182" s="288"/>
      <c r="H182" s="289">
        <f t="shared" ref="H182:J182" si="105">H183</f>
        <v>478000</v>
      </c>
      <c r="I182" s="289">
        <f t="shared" si="105"/>
        <v>0</v>
      </c>
      <c r="J182" s="289">
        <f t="shared" si="105"/>
        <v>0</v>
      </c>
      <c r="K182" s="289">
        <f t="shared" si="76"/>
        <v>478000</v>
      </c>
    </row>
    <row r="183" spans="1:11" s="243" customFormat="1" x14ac:dyDescent="0.2">
      <c r="A183" s="254" t="s">
        <v>649</v>
      </c>
      <c r="B183" s="237" t="s">
        <v>65</v>
      </c>
      <c r="C183" s="237">
        <v>11</v>
      </c>
      <c r="D183" s="238"/>
      <c r="E183" s="239">
        <v>363</v>
      </c>
      <c r="F183" s="240"/>
      <c r="G183" s="241"/>
      <c r="H183" s="246">
        <f t="shared" ref="H183:J183" si="106">SUM(H184)</f>
        <v>478000</v>
      </c>
      <c r="I183" s="246">
        <f t="shared" si="106"/>
        <v>0</v>
      </c>
      <c r="J183" s="246">
        <f t="shared" si="106"/>
        <v>0</v>
      </c>
      <c r="K183" s="246">
        <f t="shared" si="76"/>
        <v>478000</v>
      </c>
    </row>
    <row r="184" spans="1:11" s="223" customFormat="1" ht="15" x14ac:dyDescent="0.2">
      <c r="A184" s="162" t="s">
        <v>649</v>
      </c>
      <c r="B184" s="161" t="s">
        <v>65</v>
      </c>
      <c r="C184" s="161">
        <v>11</v>
      </c>
      <c r="D184" s="182" t="s">
        <v>25</v>
      </c>
      <c r="E184" s="163">
        <v>3631</v>
      </c>
      <c r="F184" s="226" t="s">
        <v>233</v>
      </c>
      <c r="G184" s="220"/>
      <c r="H184" s="244">
        <v>478000</v>
      </c>
      <c r="I184" s="244"/>
      <c r="J184" s="244"/>
      <c r="K184" s="244">
        <f t="shared" si="76"/>
        <v>478000</v>
      </c>
    </row>
    <row r="185" spans="1:11" s="223" customFormat="1" x14ac:dyDescent="0.2">
      <c r="A185" s="352" t="s">
        <v>649</v>
      </c>
      <c r="B185" s="302" t="s">
        <v>65</v>
      </c>
      <c r="C185" s="285">
        <v>11</v>
      </c>
      <c r="D185" s="285"/>
      <c r="E185" s="286">
        <v>38</v>
      </c>
      <c r="F185" s="287"/>
      <c r="G185" s="288"/>
      <c r="H185" s="289">
        <f t="shared" ref="H185:J185" si="107">H186</f>
        <v>500000</v>
      </c>
      <c r="I185" s="289">
        <f t="shared" si="107"/>
        <v>0</v>
      </c>
      <c r="J185" s="289">
        <f t="shared" si="107"/>
        <v>0</v>
      </c>
      <c r="K185" s="289">
        <f t="shared" si="76"/>
        <v>500000</v>
      </c>
    </row>
    <row r="186" spans="1:11" s="243" customFormat="1" x14ac:dyDescent="0.2">
      <c r="A186" s="254" t="s">
        <v>649</v>
      </c>
      <c r="B186" s="237" t="s">
        <v>65</v>
      </c>
      <c r="C186" s="237">
        <v>11</v>
      </c>
      <c r="D186" s="238"/>
      <c r="E186" s="239">
        <v>383</v>
      </c>
      <c r="F186" s="240"/>
      <c r="G186" s="241"/>
      <c r="H186" s="246">
        <f t="shared" ref="H186:J186" si="108">SUM(H187)</f>
        <v>500000</v>
      </c>
      <c r="I186" s="246">
        <f t="shared" si="108"/>
        <v>0</v>
      </c>
      <c r="J186" s="246">
        <f t="shared" si="108"/>
        <v>0</v>
      </c>
      <c r="K186" s="246">
        <f t="shared" si="76"/>
        <v>500000</v>
      </c>
    </row>
    <row r="187" spans="1:11" s="223" customFormat="1" ht="15" x14ac:dyDescent="0.2">
      <c r="A187" s="162" t="s">
        <v>649</v>
      </c>
      <c r="B187" s="161" t="s">
        <v>65</v>
      </c>
      <c r="C187" s="161">
        <v>11</v>
      </c>
      <c r="D187" s="182" t="s">
        <v>25</v>
      </c>
      <c r="E187" s="163">
        <v>3831</v>
      </c>
      <c r="F187" s="226" t="s">
        <v>295</v>
      </c>
      <c r="G187" s="220"/>
      <c r="H187" s="244">
        <v>500000</v>
      </c>
      <c r="I187" s="244"/>
      <c r="J187" s="244"/>
      <c r="K187" s="244">
        <f t="shared" si="76"/>
        <v>500000</v>
      </c>
    </row>
    <row r="188" spans="1:11" s="223" customFormat="1" x14ac:dyDescent="0.2">
      <c r="A188" s="352" t="s">
        <v>649</v>
      </c>
      <c r="B188" s="302" t="s">
        <v>65</v>
      </c>
      <c r="C188" s="285">
        <v>11</v>
      </c>
      <c r="D188" s="285"/>
      <c r="E188" s="286">
        <v>41</v>
      </c>
      <c r="F188" s="287"/>
      <c r="G188" s="288"/>
      <c r="H188" s="289">
        <f t="shared" ref="H188:J188" si="109">H189</f>
        <v>20000</v>
      </c>
      <c r="I188" s="289">
        <f t="shared" si="109"/>
        <v>0</v>
      </c>
      <c r="J188" s="289">
        <f t="shared" si="109"/>
        <v>0</v>
      </c>
      <c r="K188" s="289">
        <f t="shared" si="76"/>
        <v>20000</v>
      </c>
    </row>
    <row r="189" spans="1:11" s="243" customFormat="1" x14ac:dyDescent="0.2">
      <c r="A189" s="254" t="s">
        <v>649</v>
      </c>
      <c r="B189" s="237" t="s">
        <v>65</v>
      </c>
      <c r="C189" s="237">
        <v>11</v>
      </c>
      <c r="D189" s="238"/>
      <c r="E189" s="239">
        <v>412</v>
      </c>
      <c r="F189" s="240"/>
      <c r="G189" s="241"/>
      <c r="H189" s="246">
        <f t="shared" ref="H189:J189" si="110">SUM(H190)</f>
        <v>20000</v>
      </c>
      <c r="I189" s="246">
        <f t="shared" si="110"/>
        <v>0</v>
      </c>
      <c r="J189" s="246">
        <f t="shared" si="110"/>
        <v>0</v>
      </c>
      <c r="K189" s="246">
        <f t="shared" si="76"/>
        <v>20000</v>
      </c>
    </row>
    <row r="190" spans="1:11" s="223" customFormat="1" ht="15" x14ac:dyDescent="0.2">
      <c r="A190" s="162" t="s">
        <v>649</v>
      </c>
      <c r="B190" s="161" t="s">
        <v>65</v>
      </c>
      <c r="C190" s="161">
        <v>11</v>
      </c>
      <c r="D190" s="182" t="s">
        <v>25</v>
      </c>
      <c r="E190" s="163">
        <v>4126</v>
      </c>
      <c r="F190" s="318" t="s">
        <v>4</v>
      </c>
      <c r="G190" s="278"/>
      <c r="H190" s="244">
        <v>20000</v>
      </c>
      <c r="I190" s="244"/>
      <c r="J190" s="244"/>
      <c r="K190" s="244">
        <f t="shared" si="76"/>
        <v>20000</v>
      </c>
    </row>
    <row r="191" spans="1:11" s="223" customFormat="1" x14ac:dyDescent="0.2">
      <c r="A191" s="352" t="s">
        <v>649</v>
      </c>
      <c r="B191" s="302" t="s">
        <v>65</v>
      </c>
      <c r="C191" s="285">
        <v>11</v>
      </c>
      <c r="D191" s="285"/>
      <c r="E191" s="286">
        <v>42</v>
      </c>
      <c r="F191" s="287"/>
      <c r="G191" s="288"/>
      <c r="H191" s="289">
        <f t="shared" ref="H191:J192" si="111">H192</f>
        <v>550000</v>
      </c>
      <c r="I191" s="289">
        <f t="shared" si="111"/>
        <v>0</v>
      </c>
      <c r="J191" s="289">
        <f t="shared" si="111"/>
        <v>696875</v>
      </c>
      <c r="K191" s="289">
        <f t="shared" si="76"/>
        <v>1246875</v>
      </c>
    </row>
    <row r="192" spans="1:11" s="223" customFormat="1" x14ac:dyDescent="0.2">
      <c r="A192" s="252" t="s">
        <v>649</v>
      </c>
      <c r="B192" s="250" t="s">
        <v>65</v>
      </c>
      <c r="C192" s="250">
        <v>11</v>
      </c>
      <c r="D192" s="206"/>
      <c r="E192" s="253">
        <v>426</v>
      </c>
      <c r="F192" s="277"/>
      <c r="G192" s="278"/>
      <c r="H192" s="246">
        <f t="shared" si="111"/>
        <v>550000</v>
      </c>
      <c r="I192" s="246">
        <f t="shared" si="111"/>
        <v>0</v>
      </c>
      <c r="J192" s="246">
        <f t="shared" si="111"/>
        <v>696875</v>
      </c>
      <c r="K192" s="246">
        <f t="shared" si="76"/>
        <v>1246875</v>
      </c>
    </row>
    <row r="193" spans="1:11" s="223" customFormat="1" ht="15" x14ac:dyDescent="0.2">
      <c r="A193" s="172" t="s">
        <v>649</v>
      </c>
      <c r="B193" s="145" t="s">
        <v>65</v>
      </c>
      <c r="C193" s="145">
        <v>11</v>
      </c>
      <c r="D193" s="146" t="s">
        <v>25</v>
      </c>
      <c r="E193" s="173">
        <v>4262</v>
      </c>
      <c r="F193" s="226" t="s">
        <v>135</v>
      </c>
      <c r="G193" s="220"/>
      <c r="H193" s="244">
        <v>550000</v>
      </c>
      <c r="I193" s="244"/>
      <c r="J193" s="244">
        <v>696875</v>
      </c>
      <c r="K193" s="244">
        <f t="shared" si="76"/>
        <v>1246875</v>
      </c>
    </row>
    <row r="194" spans="1:11" s="152" customFormat="1" ht="67.5" x14ac:dyDescent="0.2">
      <c r="A194" s="353" t="s">
        <v>649</v>
      </c>
      <c r="B194" s="296" t="s">
        <v>33</v>
      </c>
      <c r="C194" s="296"/>
      <c r="D194" s="296"/>
      <c r="E194" s="297"/>
      <c r="F194" s="299" t="s">
        <v>31</v>
      </c>
      <c r="G194" s="300" t="s">
        <v>688</v>
      </c>
      <c r="H194" s="301">
        <f t="shared" ref="H194:I194" si="112">H195+H198</f>
        <v>750000</v>
      </c>
      <c r="I194" s="301">
        <f t="shared" si="112"/>
        <v>0</v>
      </c>
      <c r="J194" s="301">
        <f t="shared" ref="J194" si="113">J195+J198</f>
        <v>0</v>
      </c>
      <c r="K194" s="301">
        <f t="shared" si="76"/>
        <v>750000</v>
      </c>
    </row>
    <row r="195" spans="1:11" s="152" customFormat="1" x14ac:dyDescent="0.2">
      <c r="A195" s="352" t="s">
        <v>649</v>
      </c>
      <c r="B195" s="302" t="s">
        <v>33</v>
      </c>
      <c r="C195" s="285">
        <v>11</v>
      </c>
      <c r="D195" s="285"/>
      <c r="E195" s="286">
        <v>32</v>
      </c>
      <c r="F195" s="287"/>
      <c r="G195" s="288"/>
      <c r="H195" s="289">
        <f t="shared" ref="H195:J195" si="114">H196</f>
        <v>150000</v>
      </c>
      <c r="I195" s="289">
        <f t="shared" si="114"/>
        <v>0</v>
      </c>
      <c r="J195" s="289">
        <f t="shared" si="114"/>
        <v>0</v>
      </c>
      <c r="K195" s="289">
        <f t="shared" ref="K195:K258" si="115">H195-I195+J195</f>
        <v>150000</v>
      </c>
    </row>
    <row r="196" spans="1:11" s="243" customFormat="1" x14ac:dyDescent="0.2">
      <c r="A196" s="238" t="s">
        <v>649</v>
      </c>
      <c r="B196" s="247" t="s">
        <v>33</v>
      </c>
      <c r="C196" s="237">
        <v>11</v>
      </c>
      <c r="D196" s="238"/>
      <c r="E196" s="239">
        <v>323</v>
      </c>
      <c r="F196" s="240"/>
      <c r="G196" s="241"/>
      <c r="H196" s="246">
        <f t="shared" ref="H196:J196" si="116">SUM(H197)</f>
        <v>150000</v>
      </c>
      <c r="I196" s="246">
        <f t="shared" si="116"/>
        <v>0</v>
      </c>
      <c r="J196" s="246">
        <f t="shared" si="116"/>
        <v>0</v>
      </c>
      <c r="K196" s="246">
        <f t="shared" si="115"/>
        <v>150000</v>
      </c>
    </row>
    <row r="197" spans="1:11" s="223" customFormat="1" ht="15" x14ac:dyDescent="0.2">
      <c r="A197" s="182" t="s">
        <v>649</v>
      </c>
      <c r="B197" s="160" t="s">
        <v>33</v>
      </c>
      <c r="C197" s="161">
        <v>11</v>
      </c>
      <c r="D197" s="182" t="s">
        <v>25</v>
      </c>
      <c r="E197" s="163">
        <v>3237</v>
      </c>
      <c r="F197" s="226" t="s">
        <v>36</v>
      </c>
      <c r="G197" s="220"/>
      <c r="H197" s="244">
        <v>150000</v>
      </c>
      <c r="I197" s="244"/>
      <c r="J197" s="244"/>
      <c r="K197" s="244">
        <f t="shared" si="115"/>
        <v>150000</v>
      </c>
    </row>
    <row r="198" spans="1:11" s="223" customFormat="1" x14ac:dyDescent="0.2">
      <c r="A198" s="352" t="s">
        <v>649</v>
      </c>
      <c r="B198" s="302" t="s">
        <v>33</v>
      </c>
      <c r="C198" s="285">
        <v>11</v>
      </c>
      <c r="D198" s="285"/>
      <c r="E198" s="286">
        <v>41</v>
      </c>
      <c r="F198" s="287"/>
      <c r="G198" s="288"/>
      <c r="H198" s="289">
        <f t="shared" ref="H198:J199" si="117">H199</f>
        <v>600000</v>
      </c>
      <c r="I198" s="289">
        <f t="shared" si="117"/>
        <v>0</v>
      </c>
      <c r="J198" s="289">
        <f t="shared" si="117"/>
        <v>0</v>
      </c>
      <c r="K198" s="289">
        <f t="shared" si="115"/>
        <v>600000</v>
      </c>
    </row>
    <row r="199" spans="1:11" s="243" customFormat="1" x14ac:dyDescent="0.2">
      <c r="A199" s="238" t="s">
        <v>649</v>
      </c>
      <c r="B199" s="247" t="s">
        <v>33</v>
      </c>
      <c r="C199" s="237">
        <v>11</v>
      </c>
      <c r="D199" s="238"/>
      <c r="E199" s="239">
        <v>412</v>
      </c>
      <c r="F199" s="240"/>
      <c r="G199" s="241"/>
      <c r="H199" s="246">
        <f t="shared" si="117"/>
        <v>600000</v>
      </c>
      <c r="I199" s="246">
        <f t="shared" si="117"/>
        <v>0</v>
      </c>
      <c r="J199" s="246">
        <f t="shared" si="117"/>
        <v>0</v>
      </c>
      <c r="K199" s="246">
        <f t="shared" si="115"/>
        <v>600000</v>
      </c>
    </row>
    <row r="200" spans="1:11" s="223" customFormat="1" ht="15" x14ac:dyDescent="0.2">
      <c r="A200" s="182" t="s">
        <v>649</v>
      </c>
      <c r="B200" s="160" t="s">
        <v>33</v>
      </c>
      <c r="C200" s="161">
        <v>11</v>
      </c>
      <c r="D200" s="182" t="s">
        <v>25</v>
      </c>
      <c r="E200" s="163">
        <v>4126</v>
      </c>
      <c r="F200" s="226" t="s">
        <v>4</v>
      </c>
      <c r="G200" s="220"/>
      <c r="H200" s="244">
        <v>600000</v>
      </c>
      <c r="I200" s="244"/>
      <c r="J200" s="244"/>
      <c r="K200" s="244">
        <f t="shared" si="115"/>
        <v>600000</v>
      </c>
    </row>
    <row r="201" spans="1:11" s="152" customFormat="1" ht="67.5" x14ac:dyDescent="0.2">
      <c r="A201" s="353" t="s">
        <v>649</v>
      </c>
      <c r="B201" s="296" t="s">
        <v>335</v>
      </c>
      <c r="C201" s="296"/>
      <c r="D201" s="296"/>
      <c r="E201" s="297" t="s">
        <v>623</v>
      </c>
      <c r="F201" s="306" t="s">
        <v>664</v>
      </c>
      <c r="G201" s="300" t="s">
        <v>688</v>
      </c>
      <c r="H201" s="301">
        <f>H202+H205</f>
        <v>375000</v>
      </c>
      <c r="I201" s="301">
        <f>I202+I205</f>
        <v>0</v>
      </c>
      <c r="J201" s="301">
        <f>J202+J205</f>
        <v>0</v>
      </c>
      <c r="K201" s="301">
        <f t="shared" si="115"/>
        <v>375000</v>
      </c>
    </row>
    <row r="202" spans="1:11" s="152" customFormat="1" x14ac:dyDescent="0.2">
      <c r="A202" s="352" t="s">
        <v>649</v>
      </c>
      <c r="B202" s="302" t="s">
        <v>335</v>
      </c>
      <c r="C202" s="285">
        <v>11</v>
      </c>
      <c r="D202" s="285"/>
      <c r="E202" s="286">
        <v>32</v>
      </c>
      <c r="F202" s="287"/>
      <c r="G202" s="288"/>
      <c r="H202" s="289">
        <f t="shared" ref="H202:J202" si="118">H203</f>
        <v>75000</v>
      </c>
      <c r="I202" s="289">
        <f t="shared" si="118"/>
        <v>0</v>
      </c>
      <c r="J202" s="289">
        <f t="shared" si="118"/>
        <v>0</v>
      </c>
      <c r="K202" s="289">
        <f t="shared" si="115"/>
        <v>75000</v>
      </c>
    </row>
    <row r="203" spans="1:11" s="243" customFormat="1" x14ac:dyDescent="0.2">
      <c r="A203" s="238" t="s">
        <v>649</v>
      </c>
      <c r="B203" s="237" t="s">
        <v>335</v>
      </c>
      <c r="C203" s="237">
        <v>11</v>
      </c>
      <c r="D203" s="238"/>
      <c r="E203" s="248">
        <v>323</v>
      </c>
      <c r="F203" s="279"/>
      <c r="G203" s="280"/>
      <c r="H203" s="246">
        <f>SUM(H204:H204)</f>
        <v>75000</v>
      </c>
      <c r="I203" s="246">
        <f>SUM(I204:I204)</f>
        <v>0</v>
      </c>
      <c r="J203" s="246">
        <f>SUM(J204:J204)</f>
        <v>0</v>
      </c>
      <c r="K203" s="246">
        <f t="shared" si="115"/>
        <v>75000</v>
      </c>
    </row>
    <row r="204" spans="1:11" s="223" customFormat="1" ht="15" x14ac:dyDescent="0.2">
      <c r="A204" s="182" t="s">
        <v>649</v>
      </c>
      <c r="B204" s="161" t="s">
        <v>335</v>
      </c>
      <c r="C204" s="161">
        <v>11</v>
      </c>
      <c r="D204" s="182" t="s">
        <v>25</v>
      </c>
      <c r="E204" s="183">
        <v>3237</v>
      </c>
      <c r="F204" s="318" t="s">
        <v>36</v>
      </c>
      <c r="G204" s="278"/>
      <c r="H204" s="244">
        <v>75000</v>
      </c>
      <c r="I204" s="244"/>
      <c r="J204" s="244"/>
      <c r="K204" s="244">
        <f t="shared" si="115"/>
        <v>75000</v>
      </c>
    </row>
    <row r="205" spans="1:11" s="223" customFormat="1" x14ac:dyDescent="0.2">
      <c r="A205" s="352" t="s">
        <v>649</v>
      </c>
      <c r="B205" s="302" t="s">
        <v>335</v>
      </c>
      <c r="C205" s="285">
        <v>11</v>
      </c>
      <c r="D205" s="285"/>
      <c r="E205" s="286">
        <v>41</v>
      </c>
      <c r="F205" s="287"/>
      <c r="G205" s="288"/>
      <c r="H205" s="289">
        <f t="shared" ref="H205:J206" si="119">H206</f>
        <v>300000</v>
      </c>
      <c r="I205" s="289">
        <f t="shared" si="119"/>
        <v>0</v>
      </c>
      <c r="J205" s="289">
        <f t="shared" si="119"/>
        <v>0</v>
      </c>
      <c r="K205" s="289">
        <f t="shared" si="115"/>
        <v>300000</v>
      </c>
    </row>
    <row r="206" spans="1:11" s="223" customFormat="1" x14ac:dyDescent="0.2">
      <c r="A206" s="238" t="s">
        <v>649</v>
      </c>
      <c r="B206" s="250" t="s">
        <v>335</v>
      </c>
      <c r="C206" s="250">
        <v>11</v>
      </c>
      <c r="D206" s="206"/>
      <c r="E206" s="203">
        <v>412</v>
      </c>
      <c r="F206" s="277"/>
      <c r="G206" s="278"/>
      <c r="H206" s="246">
        <f t="shared" si="119"/>
        <v>300000</v>
      </c>
      <c r="I206" s="246">
        <f t="shared" si="119"/>
        <v>0</v>
      </c>
      <c r="J206" s="246">
        <f t="shared" si="119"/>
        <v>0</v>
      </c>
      <c r="K206" s="246">
        <f t="shared" si="115"/>
        <v>300000</v>
      </c>
    </row>
    <row r="207" spans="1:11" s="223" customFormat="1" ht="15" x14ac:dyDescent="0.2">
      <c r="A207" s="182" t="s">
        <v>649</v>
      </c>
      <c r="B207" s="145" t="s">
        <v>335</v>
      </c>
      <c r="C207" s="145">
        <v>11</v>
      </c>
      <c r="D207" s="146" t="s">
        <v>25</v>
      </c>
      <c r="E207" s="188">
        <v>4126</v>
      </c>
      <c r="F207" s="318" t="s">
        <v>4</v>
      </c>
      <c r="G207" s="278"/>
      <c r="H207" s="244">
        <v>300000</v>
      </c>
      <c r="I207" s="244"/>
      <c r="J207" s="244"/>
      <c r="K207" s="244">
        <f t="shared" si="115"/>
        <v>300000</v>
      </c>
    </row>
    <row r="208" spans="1:11" s="152" customFormat="1" ht="67.5" x14ac:dyDescent="0.2">
      <c r="A208" s="353" t="s">
        <v>649</v>
      </c>
      <c r="B208" s="296" t="s">
        <v>679</v>
      </c>
      <c r="C208" s="296"/>
      <c r="D208" s="296"/>
      <c r="E208" s="297"/>
      <c r="F208" s="306" t="s">
        <v>671</v>
      </c>
      <c r="G208" s="300" t="s">
        <v>688</v>
      </c>
      <c r="H208" s="301">
        <f t="shared" ref="H208:J208" si="120">H209</f>
        <v>432000</v>
      </c>
      <c r="I208" s="301">
        <f t="shared" si="120"/>
        <v>217000</v>
      </c>
      <c r="J208" s="301">
        <f t="shared" si="120"/>
        <v>282000</v>
      </c>
      <c r="K208" s="301">
        <f t="shared" si="115"/>
        <v>497000</v>
      </c>
    </row>
    <row r="209" spans="1:12" s="152" customFormat="1" x14ac:dyDescent="0.2">
      <c r="A209" s="352" t="s">
        <v>649</v>
      </c>
      <c r="B209" s="302" t="s">
        <v>679</v>
      </c>
      <c r="C209" s="285">
        <v>11</v>
      </c>
      <c r="D209" s="285"/>
      <c r="E209" s="286">
        <v>32</v>
      </c>
      <c r="F209" s="287"/>
      <c r="G209" s="288"/>
      <c r="H209" s="289">
        <f>H210+H217+H215</f>
        <v>432000</v>
      </c>
      <c r="I209" s="289">
        <f t="shared" ref="I209:J209" si="121">I210+I217+I215</f>
        <v>217000</v>
      </c>
      <c r="J209" s="289">
        <f t="shared" si="121"/>
        <v>282000</v>
      </c>
      <c r="K209" s="289">
        <f t="shared" si="115"/>
        <v>497000</v>
      </c>
    </row>
    <row r="210" spans="1:12" s="152" customFormat="1" x14ac:dyDescent="0.2">
      <c r="A210" s="155" t="s">
        <v>649</v>
      </c>
      <c r="B210" s="154" t="s">
        <v>679</v>
      </c>
      <c r="C210" s="154">
        <v>11</v>
      </c>
      <c r="D210" s="181"/>
      <c r="E210" s="176">
        <v>323</v>
      </c>
      <c r="F210" s="227"/>
      <c r="G210" s="186"/>
      <c r="H210" s="158">
        <f>SUM(H211:H214)</f>
        <v>45000</v>
      </c>
      <c r="I210" s="158">
        <f t="shared" ref="I210:J210" si="122">SUM(I211:I214)</f>
        <v>0</v>
      </c>
      <c r="J210" s="158">
        <f t="shared" si="122"/>
        <v>262000</v>
      </c>
      <c r="K210" s="158">
        <f t="shared" si="115"/>
        <v>307000</v>
      </c>
    </row>
    <row r="211" spans="1:12" s="223" customFormat="1" ht="15" x14ac:dyDescent="0.2">
      <c r="A211" s="162" t="s">
        <v>649</v>
      </c>
      <c r="B211" s="161" t="s">
        <v>679</v>
      </c>
      <c r="C211" s="161">
        <v>11</v>
      </c>
      <c r="D211" s="182" t="s">
        <v>25</v>
      </c>
      <c r="E211" s="183">
        <v>3233</v>
      </c>
      <c r="F211" s="318" t="s">
        <v>119</v>
      </c>
      <c r="G211" s="278"/>
      <c r="H211" s="244">
        <v>45000</v>
      </c>
      <c r="I211" s="244"/>
      <c r="J211" s="244">
        <v>145000</v>
      </c>
      <c r="K211" s="244">
        <f t="shared" si="115"/>
        <v>190000</v>
      </c>
    </row>
    <row r="212" spans="1:12" s="374" customFormat="1" ht="15" x14ac:dyDescent="0.2">
      <c r="A212" s="162" t="s">
        <v>649</v>
      </c>
      <c r="B212" s="161" t="s">
        <v>679</v>
      </c>
      <c r="C212" s="161">
        <v>11</v>
      </c>
      <c r="D212" s="182" t="s">
        <v>25</v>
      </c>
      <c r="E212" s="183">
        <v>3235</v>
      </c>
      <c r="F212" s="318" t="s">
        <v>42</v>
      </c>
      <c r="G212" s="278"/>
      <c r="H212" s="244">
        <v>0</v>
      </c>
      <c r="I212" s="244"/>
      <c r="J212" s="244">
        <v>15000</v>
      </c>
      <c r="K212" s="244">
        <f t="shared" si="115"/>
        <v>15000</v>
      </c>
      <c r="L212" s="373"/>
    </row>
    <row r="213" spans="1:12" s="374" customFormat="1" ht="15" x14ac:dyDescent="0.2">
      <c r="A213" s="162" t="s">
        <v>649</v>
      </c>
      <c r="B213" s="161" t="s">
        <v>679</v>
      </c>
      <c r="C213" s="161">
        <v>11</v>
      </c>
      <c r="D213" s="182" t="s">
        <v>25</v>
      </c>
      <c r="E213" s="183">
        <v>3237</v>
      </c>
      <c r="F213" s="318" t="s">
        <v>36</v>
      </c>
      <c r="G213" s="278"/>
      <c r="H213" s="244">
        <v>0</v>
      </c>
      <c r="I213" s="244"/>
      <c r="J213" s="244">
        <v>90000</v>
      </c>
      <c r="K213" s="244">
        <f t="shared" si="115"/>
        <v>90000</v>
      </c>
      <c r="L213" s="373"/>
    </row>
    <row r="214" spans="1:12" s="374" customFormat="1" ht="15" x14ac:dyDescent="0.2">
      <c r="A214" s="162" t="s">
        <v>649</v>
      </c>
      <c r="B214" s="161" t="s">
        <v>679</v>
      </c>
      <c r="C214" s="161">
        <v>11</v>
      </c>
      <c r="D214" s="182" t="s">
        <v>25</v>
      </c>
      <c r="E214" s="183">
        <v>3239</v>
      </c>
      <c r="F214" s="318" t="s">
        <v>41</v>
      </c>
      <c r="G214" s="278"/>
      <c r="H214" s="244">
        <v>0</v>
      </c>
      <c r="I214" s="244"/>
      <c r="J214" s="244">
        <v>12000</v>
      </c>
      <c r="K214" s="244">
        <f t="shared" si="115"/>
        <v>12000</v>
      </c>
      <c r="L214" s="373"/>
    </row>
    <row r="215" spans="1:12" s="374" customFormat="1" x14ac:dyDescent="0.2">
      <c r="A215" s="155" t="s">
        <v>649</v>
      </c>
      <c r="B215" s="154" t="s">
        <v>679</v>
      </c>
      <c r="C215" s="154">
        <v>11</v>
      </c>
      <c r="D215" s="181"/>
      <c r="E215" s="176">
        <v>324</v>
      </c>
      <c r="F215" s="227"/>
      <c r="G215" s="278"/>
      <c r="H215" s="261">
        <f>H216</f>
        <v>0</v>
      </c>
      <c r="I215" s="261">
        <f t="shared" ref="I215:J215" si="123">I216</f>
        <v>0</v>
      </c>
      <c r="J215" s="261">
        <f t="shared" si="123"/>
        <v>20000</v>
      </c>
      <c r="K215" s="261">
        <f t="shared" si="115"/>
        <v>20000</v>
      </c>
      <c r="L215" s="373"/>
    </row>
    <row r="216" spans="1:12" s="374" customFormat="1" ht="30" x14ac:dyDescent="0.2">
      <c r="A216" s="162" t="s">
        <v>649</v>
      </c>
      <c r="B216" s="161" t="s">
        <v>679</v>
      </c>
      <c r="C216" s="161">
        <v>11</v>
      </c>
      <c r="D216" s="182" t="s">
        <v>25</v>
      </c>
      <c r="E216" s="183">
        <v>3241</v>
      </c>
      <c r="F216" s="318" t="s">
        <v>238</v>
      </c>
      <c r="G216" s="278"/>
      <c r="H216" s="244">
        <v>0</v>
      </c>
      <c r="I216" s="244"/>
      <c r="J216" s="244">
        <v>20000</v>
      </c>
      <c r="K216" s="244">
        <f t="shared" si="115"/>
        <v>20000</v>
      </c>
      <c r="L216" s="373"/>
    </row>
    <row r="217" spans="1:12" s="223" customFormat="1" x14ac:dyDescent="0.2">
      <c r="A217" s="254" t="s">
        <v>649</v>
      </c>
      <c r="B217" s="237" t="s">
        <v>679</v>
      </c>
      <c r="C217" s="237">
        <v>11</v>
      </c>
      <c r="D217" s="238"/>
      <c r="E217" s="248">
        <v>329</v>
      </c>
      <c r="F217" s="277"/>
      <c r="G217" s="278"/>
      <c r="H217" s="246">
        <f t="shared" ref="H217:J217" si="124">H218</f>
        <v>387000</v>
      </c>
      <c r="I217" s="246">
        <f t="shared" si="124"/>
        <v>217000</v>
      </c>
      <c r="J217" s="246">
        <f t="shared" si="124"/>
        <v>0</v>
      </c>
      <c r="K217" s="246">
        <f t="shared" si="115"/>
        <v>170000</v>
      </c>
    </row>
    <row r="218" spans="1:12" s="223" customFormat="1" ht="15" x14ac:dyDescent="0.2">
      <c r="A218" s="162" t="s">
        <v>649</v>
      </c>
      <c r="B218" s="161" t="s">
        <v>679</v>
      </c>
      <c r="C218" s="161">
        <v>11</v>
      </c>
      <c r="D218" s="182" t="s">
        <v>25</v>
      </c>
      <c r="E218" s="183">
        <v>3293</v>
      </c>
      <c r="F218" s="318" t="s">
        <v>124</v>
      </c>
      <c r="G218" s="278"/>
      <c r="H218" s="244">
        <v>387000</v>
      </c>
      <c r="I218" s="244">
        <v>217000</v>
      </c>
      <c r="J218" s="244"/>
      <c r="K218" s="244">
        <f t="shared" si="115"/>
        <v>170000</v>
      </c>
    </row>
    <row r="219" spans="1:12" s="152" customFormat="1" ht="67.5" x14ac:dyDescent="0.2">
      <c r="A219" s="353" t="s">
        <v>649</v>
      </c>
      <c r="B219" s="296" t="s">
        <v>603</v>
      </c>
      <c r="C219" s="296"/>
      <c r="D219" s="296"/>
      <c r="E219" s="297"/>
      <c r="F219" s="299" t="s">
        <v>604</v>
      </c>
      <c r="G219" s="300" t="s">
        <v>688</v>
      </c>
      <c r="H219" s="301">
        <f t="shared" ref="H219:J220" si="125">H220</f>
        <v>500000</v>
      </c>
      <c r="I219" s="301">
        <f t="shared" si="125"/>
        <v>0</v>
      </c>
      <c r="J219" s="301">
        <f t="shared" si="125"/>
        <v>0</v>
      </c>
      <c r="K219" s="301">
        <f t="shared" si="115"/>
        <v>500000</v>
      </c>
    </row>
    <row r="220" spans="1:12" s="152" customFormat="1" x14ac:dyDescent="0.2">
      <c r="A220" s="352" t="s">
        <v>649</v>
      </c>
      <c r="B220" s="302" t="s">
        <v>603</v>
      </c>
      <c r="C220" s="285">
        <v>11</v>
      </c>
      <c r="D220" s="285"/>
      <c r="E220" s="286">
        <v>32</v>
      </c>
      <c r="F220" s="287"/>
      <c r="G220" s="288"/>
      <c r="H220" s="289">
        <f t="shared" si="125"/>
        <v>500000</v>
      </c>
      <c r="I220" s="289">
        <f t="shared" si="125"/>
        <v>0</v>
      </c>
      <c r="J220" s="289">
        <f t="shared" si="125"/>
        <v>0</v>
      </c>
      <c r="K220" s="289">
        <f t="shared" si="115"/>
        <v>500000</v>
      </c>
    </row>
    <row r="221" spans="1:12" s="152" customFormat="1" x14ac:dyDescent="0.2">
      <c r="A221" s="155" t="s">
        <v>649</v>
      </c>
      <c r="B221" s="154" t="s">
        <v>603</v>
      </c>
      <c r="C221" s="154">
        <v>11</v>
      </c>
      <c r="D221" s="181"/>
      <c r="E221" s="156">
        <v>329</v>
      </c>
      <c r="F221" s="225"/>
      <c r="G221" s="157"/>
      <c r="H221" s="158">
        <f t="shared" ref="H221:J221" si="126">SUM(H222:H222)</f>
        <v>500000</v>
      </c>
      <c r="I221" s="158">
        <f t="shared" si="126"/>
        <v>0</v>
      </c>
      <c r="J221" s="158">
        <f t="shared" si="126"/>
        <v>0</v>
      </c>
      <c r="K221" s="158">
        <f t="shared" si="115"/>
        <v>500000</v>
      </c>
    </row>
    <row r="222" spans="1:12" s="223" customFormat="1" ht="15" x14ac:dyDescent="0.2">
      <c r="A222" s="162" t="s">
        <v>649</v>
      </c>
      <c r="B222" s="161" t="s">
        <v>603</v>
      </c>
      <c r="C222" s="161">
        <v>11</v>
      </c>
      <c r="D222" s="182" t="s">
        <v>25</v>
      </c>
      <c r="E222" s="163">
        <v>3294</v>
      </c>
      <c r="F222" s="226" t="s">
        <v>611</v>
      </c>
      <c r="G222" s="220"/>
      <c r="H222" s="244">
        <v>500000</v>
      </c>
      <c r="I222" s="244"/>
      <c r="J222" s="244"/>
      <c r="K222" s="244">
        <f t="shared" si="115"/>
        <v>500000</v>
      </c>
    </row>
    <row r="223" spans="1:12" s="167" customFormat="1" ht="67.5" x14ac:dyDescent="0.2">
      <c r="A223" s="353" t="s">
        <v>649</v>
      </c>
      <c r="B223" s="296" t="s">
        <v>49</v>
      </c>
      <c r="C223" s="296"/>
      <c r="D223" s="296"/>
      <c r="E223" s="297"/>
      <c r="F223" s="299" t="s">
        <v>615</v>
      </c>
      <c r="G223" s="300" t="s">
        <v>688</v>
      </c>
      <c r="H223" s="301">
        <f t="shared" ref="H223:J224" si="127">H224</f>
        <v>2900000</v>
      </c>
      <c r="I223" s="301">
        <f t="shared" si="127"/>
        <v>0</v>
      </c>
      <c r="J223" s="301">
        <f t="shared" si="127"/>
        <v>0</v>
      </c>
      <c r="K223" s="301">
        <f t="shared" si="115"/>
        <v>2900000</v>
      </c>
    </row>
    <row r="224" spans="1:12" s="167" customFormat="1" x14ac:dyDescent="0.2">
      <c r="A224" s="352" t="s">
        <v>649</v>
      </c>
      <c r="B224" s="302" t="s">
        <v>49</v>
      </c>
      <c r="C224" s="285">
        <v>11</v>
      </c>
      <c r="D224" s="285"/>
      <c r="E224" s="286">
        <v>37</v>
      </c>
      <c r="F224" s="287"/>
      <c r="G224" s="288"/>
      <c r="H224" s="289">
        <f t="shared" si="127"/>
        <v>2900000</v>
      </c>
      <c r="I224" s="289">
        <f t="shared" si="127"/>
        <v>0</v>
      </c>
      <c r="J224" s="289">
        <f t="shared" si="127"/>
        <v>0</v>
      </c>
      <c r="K224" s="289">
        <f t="shared" si="115"/>
        <v>2900000</v>
      </c>
    </row>
    <row r="225" spans="1:11" s="167" customFormat="1" x14ac:dyDescent="0.2">
      <c r="A225" s="181" t="s">
        <v>649</v>
      </c>
      <c r="B225" s="153" t="s">
        <v>49</v>
      </c>
      <c r="C225" s="154">
        <v>11</v>
      </c>
      <c r="D225" s="181"/>
      <c r="E225" s="156">
        <v>372</v>
      </c>
      <c r="F225" s="225"/>
      <c r="G225" s="157"/>
      <c r="H225" s="158">
        <f t="shared" ref="H225:J225" si="128">SUM(H226)</f>
        <v>2900000</v>
      </c>
      <c r="I225" s="158">
        <f t="shared" si="128"/>
        <v>0</v>
      </c>
      <c r="J225" s="158">
        <f t="shared" si="128"/>
        <v>0</v>
      </c>
      <c r="K225" s="158">
        <f t="shared" si="115"/>
        <v>2900000</v>
      </c>
    </row>
    <row r="226" spans="1:11" s="223" customFormat="1" ht="15" x14ac:dyDescent="0.2">
      <c r="A226" s="182" t="s">
        <v>649</v>
      </c>
      <c r="B226" s="160" t="s">
        <v>49</v>
      </c>
      <c r="C226" s="161">
        <v>11</v>
      </c>
      <c r="D226" s="182" t="s">
        <v>25</v>
      </c>
      <c r="E226" s="163">
        <v>3721</v>
      </c>
      <c r="F226" s="226" t="s">
        <v>149</v>
      </c>
      <c r="G226" s="220"/>
      <c r="H226" s="244">
        <v>2900000</v>
      </c>
      <c r="I226" s="244"/>
      <c r="J226" s="244"/>
      <c r="K226" s="244">
        <f t="shared" si="115"/>
        <v>2900000</v>
      </c>
    </row>
    <row r="227" spans="1:11" s="152" customFormat="1" ht="67.5" x14ac:dyDescent="0.2">
      <c r="A227" s="353" t="s">
        <v>649</v>
      </c>
      <c r="B227" s="296" t="s">
        <v>622</v>
      </c>
      <c r="C227" s="296"/>
      <c r="D227" s="296"/>
      <c r="E227" s="297"/>
      <c r="F227" s="299" t="s">
        <v>616</v>
      </c>
      <c r="G227" s="300" t="s">
        <v>688</v>
      </c>
      <c r="H227" s="301">
        <f t="shared" ref="H227:I227" si="129">H228+H231</f>
        <v>9500000</v>
      </c>
      <c r="I227" s="301">
        <f t="shared" si="129"/>
        <v>1000000</v>
      </c>
      <c r="J227" s="301">
        <f t="shared" ref="J227" si="130">J228+J231</f>
        <v>2150000</v>
      </c>
      <c r="K227" s="301">
        <f t="shared" si="115"/>
        <v>10650000</v>
      </c>
    </row>
    <row r="228" spans="1:11" s="152" customFormat="1" x14ac:dyDescent="0.2">
      <c r="A228" s="352" t="s">
        <v>649</v>
      </c>
      <c r="B228" s="302" t="s">
        <v>622</v>
      </c>
      <c r="C228" s="285">
        <v>11</v>
      </c>
      <c r="D228" s="285"/>
      <c r="E228" s="286">
        <v>35</v>
      </c>
      <c r="F228" s="287"/>
      <c r="G228" s="288"/>
      <c r="H228" s="289">
        <f t="shared" ref="H228:J229" si="131">H229</f>
        <v>7000000</v>
      </c>
      <c r="I228" s="289">
        <f t="shared" si="131"/>
        <v>0</v>
      </c>
      <c r="J228" s="289">
        <f t="shared" si="131"/>
        <v>2150000</v>
      </c>
      <c r="K228" s="289">
        <f t="shared" si="115"/>
        <v>9150000</v>
      </c>
    </row>
    <row r="229" spans="1:11" s="152" customFormat="1" x14ac:dyDescent="0.2">
      <c r="A229" s="155" t="s">
        <v>649</v>
      </c>
      <c r="B229" s="154" t="s">
        <v>622</v>
      </c>
      <c r="C229" s="154">
        <v>11</v>
      </c>
      <c r="D229" s="181"/>
      <c r="E229" s="156">
        <v>352</v>
      </c>
      <c r="F229" s="225"/>
      <c r="G229" s="157"/>
      <c r="H229" s="158">
        <f t="shared" si="131"/>
        <v>7000000</v>
      </c>
      <c r="I229" s="158">
        <f t="shared" si="131"/>
        <v>0</v>
      </c>
      <c r="J229" s="158">
        <f t="shared" si="131"/>
        <v>2150000</v>
      </c>
      <c r="K229" s="158">
        <f t="shared" si="115"/>
        <v>9150000</v>
      </c>
    </row>
    <row r="230" spans="1:11" s="223" customFormat="1" ht="30" x14ac:dyDescent="0.2">
      <c r="A230" s="162" t="s">
        <v>649</v>
      </c>
      <c r="B230" s="161" t="s">
        <v>622</v>
      </c>
      <c r="C230" s="161">
        <v>11</v>
      </c>
      <c r="D230" s="182" t="s">
        <v>25</v>
      </c>
      <c r="E230" s="163">
        <v>3522</v>
      </c>
      <c r="F230" s="226" t="s">
        <v>665</v>
      </c>
      <c r="G230" s="220"/>
      <c r="H230" s="244">
        <v>7000000</v>
      </c>
      <c r="I230" s="244"/>
      <c r="J230" s="244">
        <v>2150000</v>
      </c>
      <c r="K230" s="244">
        <f t="shared" si="115"/>
        <v>9150000</v>
      </c>
    </row>
    <row r="231" spans="1:11" s="243" customFormat="1" x14ac:dyDescent="0.2">
      <c r="A231" s="352" t="s">
        <v>649</v>
      </c>
      <c r="B231" s="302" t="s">
        <v>622</v>
      </c>
      <c r="C231" s="285">
        <v>11</v>
      </c>
      <c r="D231" s="285"/>
      <c r="E231" s="286">
        <v>37</v>
      </c>
      <c r="F231" s="287"/>
      <c r="G231" s="288"/>
      <c r="H231" s="289">
        <f t="shared" ref="H231:J232" si="132">H232</f>
        <v>2500000</v>
      </c>
      <c r="I231" s="289">
        <f t="shared" si="132"/>
        <v>1000000</v>
      </c>
      <c r="J231" s="289">
        <f t="shared" si="132"/>
        <v>0</v>
      </c>
      <c r="K231" s="289">
        <f t="shared" si="115"/>
        <v>1500000</v>
      </c>
    </row>
    <row r="232" spans="1:11" s="243" customFormat="1" x14ac:dyDescent="0.2">
      <c r="A232" s="254" t="s">
        <v>649</v>
      </c>
      <c r="B232" s="237" t="s">
        <v>622</v>
      </c>
      <c r="C232" s="237">
        <v>11</v>
      </c>
      <c r="D232" s="238"/>
      <c r="E232" s="239">
        <v>372</v>
      </c>
      <c r="F232" s="240"/>
      <c r="G232" s="241"/>
      <c r="H232" s="246">
        <f t="shared" si="132"/>
        <v>2500000</v>
      </c>
      <c r="I232" s="246">
        <f t="shared" si="132"/>
        <v>1000000</v>
      </c>
      <c r="J232" s="246">
        <f t="shared" si="132"/>
        <v>0</v>
      </c>
      <c r="K232" s="246">
        <f t="shared" si="115"/>
        <v>1500000</v>
      </c>
    </row>
    <row r="233" spans="1:11" s="223" customFormat="1" ht="15" x14ac:dyDescent="0.2">
      <c r="A233" s="162" t="s">
        <v>649</v>
      </c>
      <c r="B233" s="161" t="s">
        <v>622</v>
      </c>
      <c r="C233" s="161">
        <v>11</v>
      </c>
      <c r="D233" s="182" t="s">
        <v>25</v>
      </c>
      <c r="E233" s="163">
        <v>3721</v>
      </c>
      <c r="F233" s="226" t="s">
        <v>149</v>
      </c>
      <c r="G233" s="220"/>
      <c r="H233" s="222">
        <v>2500000</v>
      </c>
      <c r="I233" s="222">
        <v>1000000</v>
      </c>
      <c r="J233" s="222"/>
      <c r="K233" s="222">
        <f t="shared" si="115"/>
        <v>1500000</v>
      </c>
    </row>
    <row r="234" spans="1:11" s="152" customFormat="1" ht="67.5" x14ac:dyDescent="0.2">
      <c r="A234" s="353" t="s">
        <v>649</v>
      </c>
      <c r="B234" s="296" t="s">
        <v>913</v>
      </c>
      <c r="C234" s="296"/>
      <c r="D234" s="296"/>
      <c r="E234" s="297"/>
      <c r="F234" s="299" t="s">
        <v>912</v>
      </c>
      <c r="G234" s="300" t="s">
        <v>688</v>
      </c>
      <c r="H234" s="301">
        <f t="shared" ref="H234:I234" si="133">H235+H240+H248+H253</f>
        <v>647000</v>
      </c>
      <c r="I234" s="301">
        <f t="shared" si="133"/>
        <v>5700</v>
      </c>
      <c r="J234" s="301">
        <f t="shared" ref="J234" si="134">J235+J240+J248+J253</f>
        <v>115700</v>
      </c>
      <c r="K234" s="301">
        <f t="shared" si="115"/>
        <v>757000</v>
      </c>
    </row>
    <row r="235" spans="1:11" s="152" customFormat="1" x14ac:dyDescent="0.2">
      <c r="A235" s="352" t="s">
        <v>649</v>
      </c>
      <c r="B235" s="302" t="s">
        <v>913</v>
      </c>
      <c r="C235" s="285">
        <v>12</v>
      </c>
      <c r="D235" s="285"/>
      <c r="E235" s="286">
        <v>31</v>
      </c>
      <c r="F235" s="287"/>
      <c r="G235" s="288"/>
      <c r="H235" s="289">
        <f t="shared" ref="H235:I235" si="135">H236+H238</f>
        <v>52500</v>
      </c>
      <c r="I235" s="289">
        <f t="shared" si="135"/>
        <v>0</v>
      </c>
      <c r="J235" s="289">
        <f t="shared" ref="J235" si="136">J236+J238</f>
        <v>0</v>
      </c>
      <c r="K235" s="289">
        <f t="shared" si="115"/>
        <v>52500</v>
      </c>
    </row>
    <row r="236" spans="1:11" s="167" customFormat="1" x14ac:dyDescent="0.2">
      <c r="A236" s="155" t="s">
        <v>649</v>
      </c>
      <c r="B236" s="154" t="s">
        <v>913</v>
      </c>
      <c r="C236" s="154">
        <v>12</v>
      </c>
      <c r="D236" s="181"/>
      <c r="E236" s="156">
        <v>311</v>
      </c>
      <c r="F236" s="225"/>
      <c r="G236" s="157"/>
      <c r="H236" s="158">
        <f t="shared" ref="H236:J236" si="137">H237</f>
        <v>45100</v>
      </c>
      <c r="I236" s="158">
        <f t="shared" si="137"/>
        <v>0</v>
      </c>
      <c r="J236" s="158">
        <f t="shared" si="137"/>
        <v>0</v>
      </c>
      <c r="K236" s="158">
        <f t="shared" si="115"/>
        <v>45100</v>
      </c>
    </row>
    <row r="237" spans="1:11" s="223" customFormat="1" ht="15" x14ac:dyDescent="0.2">
      <c r="A237" s="162" t="s">
        <v>649</v>
      </c>
      <c r="B237" s="161" t="s">
        <v>913</v>
      </c>
      <c r="C237" s="161">
        <v>12</v>
      </c>
      <c r="D237" s="182" t="s">
        <v>25</v>
      </c>
      <c r="E237" s="163">
        <v>3111</v>
      </c>
      <c r="F237" s="226" t="s">
        <v>19</v>
      </c>
      <c r="G237" s="220"/>
      <c r="H237" s="244">
        <v>45100</v>
      </c>
      <c r="I237" s="244"/>
      <c r="J237" s="244"/>
      <c r="K237" s="244">
        <f t="shared" si="115"/>
        <v>45100</v>
      </c>
    </row>
    <row r="238" spans="1:11" s="243" customFormat="1" x14ac:dyDescent="0.2">
      <c r="A238" s="155" t="s">
        <v>649</v>
      </c>
      <c r="B238" s="154" t="s">
        <v>913</v>
      </c>
      <c r="C238" s="154">
        <v>12</v>
      </c>
      <c r="D238" s="181"/>
      <c r="E238" s="156">
        <v>313</v>
      </c>
      <c r="F238" s="225"/>
      <c r="G238" s="241"/>
      <c r="H238" s="242">
        <f t="shared" ref="H238:J238" si="138">H239</f>
        <v>7400</v>
      </c>
      <c r="I238" s="242">
        <f t="shared" si="138"/>
        <v>0</v>
      </c>
      <c r="J238" s="242">
        <f t="shared" si="138"/>
        <v>0</v>
      </c>
      <c r="K238" s="242">
        <f t="shared" si="115"/>
        <v>7400</v>
      </c>
    </row>
    <row r="239" spans="1:11" s="223" customFormat="1" ht="15" x14ac:dyDescent="0.2">
      <c r="A239" s="162" t="s">
        <v>649</v>
      </c>
      <c r="B239" s="161" t="s">
        <v>913</v>
      </c>
      <c r="C239" s="161">
        <v>12</v>
      </c>
      <c r="D239" s="182" t="s">
        <v>25</v>
      </c>
      <c r="E239" s="163">
        <v>3132</v>
      </c>
      <c r="F239" s="226" t="s">
        <v>280</v>
      </c>
      <c r="G239" s="220"/>
      <c r="H239" s="244">
        <v>7400</v>
      </c>
      <c r="I239" s="244"/>
      <c r="J239" s="244"/>
      <c r="K239" s="244">
        <f t="shared" si="115"/>
        <v>7400</v>
      </c>
    </row>
    <row r="240" spans="1:11" s="152" customFormat="1" x14ac:dyDescent="0.2">
      <c r="A240" s="352" t="s">
        <v>649</v>
      </c>
      <c r="B240" s="302" t="s">
        <v>913</v>
      </c>
      <c r="C240" s="285">
        <v>12</v>
      </c>
      <c r="D240" s="285"/>
      <c r="E240" s="286">
        <v>32</v>
      </c>
      <c r="F240" s="287"/>
      <c r="G240" s="288"/>
      <c r="H240" s="289">
        <f t="shared" ref="H240:I240" si="139">H241+H243+H245</f>
        <v>44400</v>
      </c>
      <c r="I240" s="289">
        <f t="shared" si="139"/>
        <v>800</v>
      </c>
      <c r="J240" s="289">
        <f t="shared" ref="J240" si="140">J241+J243+J245</f>
        <v>18300</v>
      </c>
      <c r="K240" s="289">
        <f t="shared" si="115"/>
        <v>61900</v>
      </c>
    </row>
    <row r="241" spans="1:11" s="243" customFormat="1" x14ac:dyDescent="0.2">
      <c r="A241" s="155" t="s">
        <v>649</v>
      </c>
      <c r="B241" s="154" t="s">
        <v>913</v>
      </c>
      <c r="C241" s="154">
        <v>12</v>
      </c>
      <c r="D241" s="181"/>
      <c r="E241" s="156">
        <v>321</v>
      </c>
      <c r="F241" s="225"/>
      <c r="G241" s="241"/>
      <c r="H241" s="242">
        <f t="shared" ref="H241:J241" si="141">H242</f>
        <v>7400</v>
      </c>
      <c r="I241" s="242">
        <f t="shared" si="141"/>
        <v>800</v>
      </c>
      <c r="J241" s="242">
        <f t="shared" si="141"/>
        <v>0</v>
      </c>
      <c r="K241" s="242">
        <f t="shared" si="115"/>
        <v>6600</v>
      </c>
    </row>
    <row r="242" spans="1:11" s="223" customFormat="1" ht="15" x14ac:dyDescent="0.2">
      <c r="A242" s="162" t="s">
        <v>649</v>
      </c>
      <c r="B242" s="161" t="s">
        <v>913</v>
      </c>
      <c r="C242" s="161">
        <v>12</v>
      </c>
      <c r="D242" s="182" t="s">
        <v>25</v>
      </c>
      <c r="E242" s="163">
        <v>3211</v>
      </c>
      <c r="F242" s="226" t="s">
        <v>110</v>
      </c>
      <c r="G242" s="220"/>
      <c r="H242" s="244">
        <v>7400</v>
      </c>
      <c r="I242" s="244">
        <v>800</v>
      </c>
      <c r="J242" s="244"/>
      <c r="K242" s="244">
        <f t="shared" si="115"/>
        <v>6600</v>
      </c>
    </row>
    <row r="243" spans="1:11" s="243" customFormat="1" x14ac:dyDescent="0.2">
      <c r="A243" s="155" t="s">
        <v>649</v>
      </c>
      <c r="B243" s="154" t="s">
        <v>913</v>
      </c>
      <c r="C243" s="154">
        <v>12</v>
      </c>
      <c r="D243" s="181"/>
      <c r="E243" s="156">
        <v>322</v>
      </c>
      <c r="F243" s="225"/>
      <c r="G243" s="241"/>
      <c r="H243" s="242">
        <f t="shared" ref="H243:J243" si="142">H244</f>
        <v>0</v>
      </c>
      <c r="I243" s="242">
        <f t="shared" si="142"/>
        <v>0</v>
      </c>
      <c r="J243" s="242">
        <f t="shared" si="142"/>
        <v>10000</v>
      </c>
      <c r="K243" s="242">
        <f t="shared" si="115"/>
        <v>10000</v>
      </c>
    </row>
    <row r="244" spans="1:11" s="223" customFormat="1" ht="15" x14ac:dyDescent="0.2">
      <c r="A244" s="162" t="s">
        <v>649</v>
      </c>
      <c r="B244" s="161" t="s">
        <v>913</v>
      </c>
      <c r="C244" s="161">
        <v>12</v>
      </c>
      <c r="D244" s="182" t="s">
        <v>25</v>
      </c>
      <c r="E244" s="163">
        <v>3221</v>
      </c>
      <c r="F244" s="226" t="s">
        <v>146</v>
      </c>
      <c r="G244" s="220"/>
      <c r="H244" s="244">
        <v>0</v>
      </c>
      <c r="I244" s="244"/>
      <c r="J244" s="244">
        <v>10000</v>
      </c>
      <c r="K244" s="244">
        <f t="shared" si="115"/>
        <v>10000</v>
      </c>
    </row>
    <row r="245" spans="1:11" s="243" customFormat="1" x14ac:dyDescent="0.2">
      <c r="A245" s="155" t="s">
        <v>649</v>
      </c>
      <c r="B245" s="154" t="s">
        <v>913</v>
      </c>
      <c r="C245" s="154">
        <v>12</v>
      </c>
      <c r="D245" s="181"/>
      <c r="E245" s="156">
        <v>323</v>
      </c>
      <c r="F245" s="225"/>
      <c r="G245" s="241"/>
      <c r="H245" s="242">
        <f>H247+H246</f>
        <v>37000</v>
      </c>
      <c r="I245" s="242">
        <f>I247+I246</f>
        <v>0</v>
      </c>
      <c r="J245" s="242">
        <f>J247+J246</f>
        <v>8300</v>
      </c>
      <c r="K245" s="242">
        <f t="shared" si="115"/>
        <v>45300</v>
      </c>
    </row>
    <row r="246" spans="1:11" s="223" customFormat="1" ht="15" x14ac:dyDescent="0.2">
      <c r="A246" s="162" t="s">
        <v>649</v>
      </c>
      <c r="B246" s="161" t="s">
        <v>913</v>
      </c>
      <c r="C246" s="161">
        <v>12</v>
      </c>
      <c r="D246" s="182" t="s">
        <v>25</v>
      </c>
      <c r="E246" s="163">
        <v>3233</v>
      </c>
      <c r="F246" s="226" t="s">
        <v>119</v>
      </c>
      <c r="G246" s="220"/>
      <c r="H246" s="244">
        <v>7800</v>
      </c>
      <c r="I246" s="244"/>
      <c r="J246" s="244"/>
      <c r="K246" s="244">
        <f t="shared" si="115"/>
        <v>7800</v>
      </c>
    </row>
    <row r="247" spans="1:11" s="223" customFormat="1" ht="15" x14ac:dyDescent="0.2">
      <c r="A247" s="162" t="s">
        <v>649</v>
      </c>
      <c r="B247" s="161" t="s">
        <v>913</v>
      </c>
      <c r="C247" s="161">
        <v>12</v>
      </c>
      <c r="D247" s="182" t="s">
        <v>25</v>
      </c>
      <c r="E247" s="163">
        <v>3237</v>
      </c>
      <c r="F247" s="226" t="s">
        <v>36</v>
      </c>
      <c r="G247" s="220"/>
      <c r="H247" s="244">
        <v>29200</v>
      </c>
      <c r="I247" s="244"/>
      <c r="J247" s="244">
        <v>8300</v>
      </c>
      <c r="K247" s="244">
        <f t="shared" si="115"/>
        <v>37500</v>
      </c>
    </row>
    <row r="248" spans="1:11" s="152" customFormat="1" x14ac:dyDescent="0.2">
      <c r="A248" s="352" t="s">
        <v>649</v>
      </c>
      <c r="B248" s="302" t="s">
        <v>913</v>
      </c>
      <c r="C248" s="285">
        <v>559</v>
      </c>
      <c r="D248" s="285"/>
      <c r="E248" s="286">
        <v>31</v>
      </c>
      <c r="F248" s="287"/>
      <c r="G248" s="288"/>
      <c r="H248" s="289">
        <f t="shared" ref="H248:I248" si="143">H249+H251</f>
        <v>298000</v>
      </c>
      <c r="I248" s="289">
        <f t="shared" si="143"/>
        <v>0</v>
      </c>
      <c r="J248" s="289">
        <f t="shared" ref="J248" si="144">J249+J251</f>
        <v>0</v>
      </c>
      <c r="K248" s="289">
        <f t="shared" si="115"/>
        <v>298000</v>
      </c>
    </row>
    <row r="249" spans="1:11" s="243" customFormat="1" x14ac:dyDescent="0.2">
      <c r="A249" s="155" t="s">
        <v>649</v>
      </c>
      <c r="B249" s="154" t="s">
        <v>913</v>
      </c>
      <c r="C249" s="154">
        <v>559</v>
      </c>
      <c r="D249" s="181"/>
      <c r="E249" s="156">
        <v>311</v>
      </c>
      <c r="F249" s="225"/>
      <c r="G249" s="241"/>
      <c r="H249" s="242">
        <f t="shared" ref="H249:J249" si="145">H250</f>
        <v>255700</v>
      </c>
      <c r="I249" s="242">
        <f t="shared" si="145"/>
        <v>0</v>
      </c>
      <c r="J249" s="242">
        <f t="shared" si="145"/>
        <v>0</v>
      </c>
      <c r="K249" s="242">
        <f t="shared" si="115"/>
        <v>255700</v>
      </c>
    </row>
    <row r="250" spans="1:11" s="223" customFormat="1" ht="15" x14ac:dyDescent="0.2">
      <c r="A250" s="162" t="s">
        <v>649</v>
      </c>
      <c r="B250" s="161" t="s">
        <v>913</v>
      </c>
      <c r="C250" s="161">
        <v>559</v>
      </c>
      <c r="D250" s="182" t="s">
        <v>25</v>
      </c>
      <c r="E250" s="163">
        <v>3111</v>
      </c>
      <c r="F250" s="226" t="s">
        <v>19</v>
      </c>
      <c r="G250" s="220"/>
      <c r="H250" s="244">
        <v>255700</v>
      </c>
      <c r="I250" s="244"/>
      <c r="J250" s="244"/>
      <c r="K250" s="244">
        <f t="shared" si="115"/>
        <v>255700</v>
      </c>
    </row>
    <row r="251" spans="1:11" s="243" customFormat="1" x14ac:dyDescent="0.2">
      <c r="A251" s="155" t="s">
        <v>649</v>
      </c>
      <c r="B251" s="154" t="s">
        <v>913</v>
      </c>
      <c r="C251" s="154">
        <v>559</v>
      </c>
      <c r="D251" s="181"/>
      <c r="E251" s="156">
        <v>313</v>
      </c>
      <c r="F251" s="225"/>
      <c r="G251" s="241"/>
      <c r="H251" s="242">
        <f t="shared" ref="H251:J251" si="146">H252</f>
        <v>42300</v>
      </c>
      <c r="I251" s="242">
        <f t="shared" si="146"/>
        <v>0</v>
      </c>
      <c r="J251" s="242">
        <f t="shared" si="146"/>
        <v>0</v>
      </c>
      <c r="K251" s="242">
        <f t="shared" si="115"/>
        <v>42300</v>
      </c>
    </row>
    <row r="252" spans="1:11" s="223" customFormat="1" ht="15" x14ac:dyDescent="0.2">
      <c r="A252" s="162" t="s">
        <v>649</v>
      </c>
      <c r="B252" s="161" t="s">
        <v>913</v>
      </c>
      <c r="C252" s="161">
        <v>559</v>
      </c>
      <c r="D252" s="182" t="s">
        <v>25</v>
      </c>
      <c r="E252" s="163">
        <v>3132</v>
      </c>
      <c r="F252" s="226" t="s">
        <v>280</v>
      </c>
      <c r="G252" s="220"/>
      <c r="H252" s="244">
        <v>42300</v>
      </c>
      <c r="I252" s="244"/>
      <c r="J252" s="244"/>
      <c r="K252" s="244">
        <f t="shared" si="115"/>
        <v>42300</v>
      </c>
    </row>
    <row r="253" spans="1:11" s="152" customFormat="1" x14ac:dyDescent="0.2">
      <c r="A253" s="352" t="s">
        <v>649</v>
      </c>
      <c r="B253" s="302" t="s">
        <v>913</v>
      </c>
      <c r="C253" s="285">
        <v>559</v>
      </c>
      <c r="D253" s="285"/>
      <c r="E253" s="286">
        <v>32</v>
      </c>
      <c r="F253" s="287"/>
      <c r="G253" s="288"/>
      <c r="H253" s="289">
        <f t="shared" ref="H253:I253" si="147">H254+H256+H258</f>
        <v>252100</v>
      </c>
      <c r="I253" s="289">
        <f t="shared" si="147"/>
        <v>4900</v>
      </c>
      <c r="J253" s="289">
        <f t="shared" ref="J253" si="148">J254+J256+J258</f>
        <v>97400</v>
      </c>
      <c r="K253" s="289">
        <f t="shared" si="115"/>
        <v>344600</v>
      </c>
    </row>
    <row r="254" spans="1:11" s="243" customFormat="1" x14ac:dyDescent="0.2">
      <c r="A254" s="155" t="s">
        <v>649</v>
      </c>
      <c r="B254" s="154" t="s">
        <v>913</v>
      </c>
      <c r="C254" s="154">
        <v>559</v>
      </c>
      <c r="D254" s="181"/>
      <c r="E254" s="156">
        <v>321</v>
      </c>
      <c r="F254" s="225"/>
      <c r="G254" s="241"/>
      <c r="H254" s="242">
        <f t="shared" ref="H254:J254" si="149">H255</f>
        <v>42300</v>
      </c>
      <c r="I254" s="242">
        <f t="shared" si="149"/>
        <v>4900</v>
      </c>
      <c r="J254" s="242">
        <f t="shared" si="149"/>
        <v>0</v>
      </c>
      <c r="K254" s="242">
        <f t="shared" si="115"/>
        <v>37400</v>
      </c>
    </row>
    <row r="255" spans="1:11" s="223" customFormat="1" ht="15" x14ac:dyDescent="0.2">
      <c r="A255" s="162" t="s">
        <v>649</v>
      </c>
      <c r="B255" s="161" t="s">
        <v>913</v>
      </c>
      <c r="C255" s="161">
        <v>559</v>
      </c>
      <c r="D255" s="182" t="s">
        <v>25</v>
      </c>
      <c r="E255" s="163">
        <v>3211</v>
      </c>
      <c r="F255" s="226" t="s">
        <v>110</v>
      </c>
      <c r="G255" s="220"/>
      <c r="H255" s="244">
        <v>42300</v>
      </c>
      <c r="I255" s="244">
        <v>4900</v>
      </c>
      <c r="J255" s="244"/>
      <c r="K255" s="244">
        <f t="shared" si="115"/>
        <v>37400</v>
      </c>
    </row>
    <row r="256" spans="1:11" s="243" customFormat="1" x14ac:dyDescent="0.2">
      <c r="A256" s="155" t="s">
        <v>649</v>
      </c>
      <c r="B256" s="154" t="s">
        <v>913</v>
      </c>
      <c r="C256" s="154">
        <v>559</v>
      </c>
      <c r="D256" s="181"/>
      <c r="E256" s="156">
        <v>322</v>
      </c>
      <c r="F256" s="225"/>
      <c r="G256" s="241"/>
      <c r="H256" s="242">
        <f t="shared" ref="H256:J256" si="150">H257</f>
        <v>0</v>
      </c>
      <c r="I256" s="242">
        <f t="shared" si="150"/>
        <v>0</v>
      </c>
      <c r="J256" s="242">
        <f t="shared" si="150"/>
        <v>50000</v>
      </c>
      <c r="K256" s="242">
        <f t="shared" si="115"/>
        <v>50000</v>
      </c>
    </row>
    <row r="257" spans="1:11" s="223" customFormat="1" ht="15" x14ac:dyDescent="0.2">
      <c r="A257" s="162" t="s">
        <v>649</v>
      </c>
      <c r="B257" s="161" t="s">
        <v>913</v>
      </c>
      <c r="C257" s="161">
        <v>559</v>
      </c>
      <c r="D257" s="182" t="s">
        <v>25</v>
      </c>
      <c r="E257" s="163">
        <v>3221</v>
      </c>
      <c r="F257" s="226" t="s">
        <v>146</v>
      </c>
      <c r="G257" s="220"/>
      <c r="H257" s="244">
        <v>0</v>
      </c>
      <c r="I257" s="244"/>
      <c r="J257" s="244">
        <v>50000</v>
      </c>
      <c r="K257" s="244">
        <f t="shared" si="115"/>
        <v>50000</v>
      </c>
    </row>
    <row r="258" spans="1:11" s="243" customFormat="1" x14ac:dyDescent="0.2">
      <c r="A258" s="155" t="s">
        <v>649</v>
      </c>
      <c r="B258" s="154" t="s">
        <v>913</v>
      </c>
      <c r="C258" s="154">
        <v>559</v>
      </c>
      <c r="D258" s="181"/>
      <c r="E258" s="156">
        <v>323</v>
      </c>
      <c r="F258" s="225"/>
      <c r="G258" s="241"/>
      <c r="H258" s="242">
        <f>SUM(H259:H260)</f>
        <v>209800</v>
      </c>
      <c r="I258" s="242">
        <f t="shared" ref="I258:J258" si="151">SUM(I259:I260)</f>
        <v>0</v>
      </c>
      <c r="J258" s="242">
        <f t="shared" si="151"/>
        <v>47400</v>
      </c>
      <c r="K258" s="242">
        <f t="shared" si="115"/>
        <v>257200</v>
      </c>
    </row>
    <row r="259" spans="1:11" s="243" customFormat="1" x14ac:dyDescent="0.2">
      <c r="A259" s="162" t="s">
        <v>649</v>
      </c>
      <c r="B259" s="161" t="s">
        <v>913</v>
      </c>
      <c r="C259" s="161">
        <v>559</v>
      </c>
      <c r="D259" s="182" t="s">
        <v>25</v>
      </c>
      <c r="E259" s="163">
        <v>3233</v>
      </c>
      <c r="F259" s="226" t="s">
        <v>119</v>
      </c>
      <c r="G259" s="220"/>
      <c r="H259" s="222">
        <v>44700</v>
      </c>
      <c r="I259" s="222"/>
      <c r="J259" s="222"/>
      <c r="K259" s="222">
        <f t="shared" ref="K259:K322" si="152">H259-I259+J259</f>
        <v>44700</v>
      </c>
    </row>
    <row r="260" spans="1:11" s="223" customFormat="1" ht="15" x14ac:dyDescent="0.2">
      <c r="A260" s="162" t="s">
        <v>649</v>
      </c>
      <c r="B260" s="161" t="s">
        <v>913</v>
      </c>
      <c r="C260" s="161">
        <v>559</v>
      </c>
      <c r="D260" s="182" t="s">
        <v>25</v>
      </c>
      <c r="E260" s="163">
        <v>3237</v>
      </c>
      <c r="F260" s="226" t="s">
        <v>36</v>
      </c>
      <c r="G260" s="220"/>
      <c r="H260" s="244">
        <v>165100</v>
      </c>
      <c r="I260" s="244"/>
      <c r="J260" s="244">
        <v>47400</v>
      </c>
      <c r="K260" s="244">
        <f t="shared" si="152"/>
        <v>212500</v>
      </c>
    </row>
    <row r="261" spans="1:11" x14ac:dyDescent="0.2">
      <c r="A261" s="361" t="s">
        <v>649</v>
      </c>
      <c r="B261" s="433" t="s">
        <v>628</v>
      </c>
      <c r="C261" s="433"/>
      <c r="D261" s="433"/>
      <c r="E261" s="433"/>
      <c r="F261" s="433"/>
      <c r="G261" s="180"/>
      <c r="H261" s="151">
        <f>H262+H365+H376+H391+H383+H387+H395+H399+H443+H447+H502+H536</f>
        <v>157662650</v>
      </c>
      <c r="I261" s="151">
        <f>I262+I365+I376+I391+I383+I387+I395+I399+I443+I447+I502+I536</f>
        <v>3539000</v>
      </c>
      <c r="J261" s="151">
        <f>J262+J365+J376+J391+J383+J387+J395+J399+J443+J447+J502+J536</f>
        <v>2849000</v>
      </c>
      <c r="K261" s="151">
        <f t="shared" si="152"/>
        <v>156972650</v>
      </c>
    </row>
    <row r="262" spans="1:11" ht="33.75" x14ac:dyDescent="0.2">
      <c r="A262" s="353" t="s">
        <v>649</v>
      </c>
      <c r="B262" s="296" t="s">
        <v>14</v>
      </c>
      <c r="C262" s="296"/>
      <c r="D262" s="296"/>
      <c r="E262" s="297"/>
      <c r="F262" s="299" t="s">
        <v>288</v>
      </c>
      <c r="G262" s="300" t="s">
        <v>689</v>
      </c>
      <c r="H262" s="301">
        <f t="shared" ref="H262:I262" si="153">H263+H273+H303+H308+H312+H316+H324+H329+H332+H343+H347+H354+H359+H362</f>
        <v>126262950</v>
      </c>
      <c r="I262" s="301">
        <f t="shared" si="153"/>
        <v>0</v>
      </c>
      <c r="J262" s="301">
        <f t="shared" ref="J262" si="154">J263+J273+J303+J308+J312+J316+J324+J329+J332+J343+J347+J354+J359+J362</f>
        <v>1610000</v>
      </c>
      <c r="K262" s="301">
        <f t="shared" si="152"/>
        <v>127872950</v>
      </c>
    </row>
    <row r="263" spans="1:11" x14ac:dyDescent="0.2">
      <c r="A263" s="352" t="s">
        <v>649</v>
      </c>
      <c r="B263" s="302" t="s">
        <v>14</v>
      </c>
      <c r="C263" s="285">
        <v>11</v>
      </c>
      <c r="D263" s="285"/>
      <c r="E263" s="286">
        <v>31</v>
      </c>
      <c r="F263" s="287"/>
      <c r="G263" s="288"/>
      <c r="H263" s="289">
        <f t="shared" ref="H263:I263" si="155">H264+H268+H270</f>
        <v>59052000</v>
      </c>
      <c r="I263" s="289">
        <f t="shared" si="155"/>
        <v>0</v>
      </c>
      <c r="J263" s="289">
        <f t="shared" ref="J263" si="156">J264+J268+J270</f>
        <v>100000</v>
      </c>
      <c r="K263" s="289">
        <f t="shared" si="152"/>
        <v>59152000</v>
      </c>
    </row>
    <row r="264" spans="1:11" s="243" customFormat="1" x14ac:dyDescent="0.2">
      <c r="A264" s="238" t="s">
        <v>649</v>
      </c>
      <c r="B264" s="247" t="s">
        <v>14</v>
      </c>
      <c r="C264" s="237">
        <v>11</v>
      </c>
      <c r="D264" s="238"/>
      <c r="E264" s="248">
        <v>311</v>
      </c>
      <c r="F264" s="240"/>
      <c r="G264" s="241"/>
      <c r="H264" s="246">
        <f t="shared" ref="H264:I264" si="157">SUM(H265:H267)</f>
        <v>48800000</v>
      </c>
      <c r="I264" s="246">
        <f t="shared" si="157"/>
        <v>0</v>
      </c>
      <c r="J264" s="246">
        <f t="shared" ref="J264" si="158">SUM(J265:J267)</f>
        <v>0</v>
      </c>
      <c r="K264" s="246">
        <f t="shared" si="152"/>
        <v>48800000</v>
      </c>
    </row>
    <row r="265" spans="1:11" s="223" customFormat="1" ht="15" x14ac:dyDescent="0.2">
      <c r="A265" s="182" t="s">
        <v>649</v>
      </c>
      <c r="B265" s="160" t="s">
        <v>14</v>
      </c>
      <c r="C265" s="161">
        <v>11</v>
      </c>
      <c r="D265" s="182" t="s">
        <v>25</v>
      </c>
      <c r="E265" s="163">
        <v>3111</v>
      </c>
      <c r="F265" s="226" t="s">
        <v>19</v>
      </c>
      <c r="G265" s="220"/>
      <c r="H265" s="222">
        <v>46000000</v>
      </c>
      <c r="I265" s="222"/>
      <c r="J265" s="222"/>
      <c r="K265" s="222">
        <f t="shared" si="152"/>
        <v>46000000</v>
      </c>
    </row>
    <row r="266" spans="1:11" s="223" customFormat="1" ht="15" x14ac:dyDescent="0.2">
      <c r="A266" s="182" t="s">
        <v>649</v>
      </c>
      <c r="B266" s="160" t="s">
        <v>14</v>
      </c>
      <c r="C266" s="161">
        <v>11</v>
      </c>
      <c r="D266" s="182" t="s">
        <v>25</v>
      </c>
      <c r="E266" s="163">
        <v>3113</v>
      </c>
      <c r="F266" s="226" t="s">
        <v>20</v>
      </c>
      <c r="G266" s="220"/>
      <c r="H266" s="222">
        <v>1300000</v>
      </c>
      <c r="I266" s="222"/>
      <c r="J266" s="222"/>
      <c r="K266" s="222">
        <f t="shared" si="152"/>
        <v>1300000</v>
      </c>
    </row>
    <row r="267" spans="1:11" s="223" customFormat="1" ht="15" x14ac:dyDescent="0.2">
      <c r="A267" s="182" t="s">
        <v>649</v>
      </c>
      <c r="B267" s="160" t="s">
        <v>14</v>
      </c>
      <c r="C267" s="161">
        <v>11</v>
      </c>
      <c r="D267" s="182" t="s">
        <v>25</v>
      </c>
      <c r="E267" s="163">
        <v>3114</v>
      </c>
      <c r="F267" s="226" t="s">
        <v>21</v>
      </c>
      <c r="G267" s="220"/>
      <c r="H267" s="222">
        <v>1500000</v>
      </c>
      <c r="I267" s="222"/>
      <c r="J267" s="222"/>
      <c r="K267" s="222">
        <f t="shared" si="152"/>
        <v>1500000</v>
      </c>
    </row>
    <row r="268" spans="1:11" s="243" customFormat="1" x14ac:dyDescent="0.2">
      <c r="A268" s="238" t="s">
        <v>649</v>
      </c>
      <c r="B268" s="247" t="s">
        <v>14</v>
      </c>
      <c r="C268" s="237">
        <v>11</v>
      </c>
      <c r="D268" s="238"/>
      <c r="E268" s="239">
        <v>312</v>
      </c>
      <c r="F268" s="240"/>
      <c r="G268" s="241"/>
      <c r="H268" s="246">
        <f t="shared" ref="H268:J268" si="159">SUM(H269)</f>
        <v>2050000</v>
      </c>
      <c r="I268" s="246">
        <f t="shared" si="159"/>
        <v>0</v>
      </c>
      <c r="J268" s="246">
        <f t="shared" si="159"/>
        <v>100000</v>
      </c>
      <c r="K268" s="246">
        <f t="shared" si="152"/>
        <v>2150000</v>
      </c>
    </row>
    <row r="269" spans="1:11" s="223" customFormat="1" ht="15" x14ac:dyDescent="0.2">
      <c r="A269" s="182" t="s">
        <v>649</v>
      </c>
      <c r="B269" s="160" t="s">
        <v>14</v>
      </c>
      <c r="C269" s="161">
        <v>11</v>
      </c>
      <c r="D269" s="182" t="s">
        <v>25</v>
      </c>
      <c r="E269" s="163">
        <v>3121</v>
      </c>
      <c r="F269" s="226" t="s">
        <v>22</v>
      </c>
      <c r="G269" s="220"/>
      <c r="H269" s="244">
        <v>2050000</v>
      </c>
      <c r="I269" s="244"/>
      <c r="J269" s="244">
        <v>100000</v>
      </c>
      <c r="K269" s="244">
        <f t="shared" si="152"/>
        <v>2150000</v>
      </c>
    </row>
    <row r="270" spans="1:11" s="243" customFormat="1" x14ac:dyDescent="0.2">
      <c r="A270" s="238" t="s">
        <v>649</v>
      </c>
      <c r="B270" s="247" t="s">
        <v>14</v>
      </c>
      <c r="C270" s="237">
        <v>11</v>
      </c>
      <c r="D270" s="238"/>
      <c r="E270" s="239">
        <v>313</v>
      </c>
      <c r="F270" s="240"/>
      <c r="G270" s="241"/>
      <c r="H270" s="246">
        <f t="shared" ref="H270:I270" si="160">SUM(H271:H272)</f>
        <v>8202000</v>
      </c>
      <c r="I270" s="246">
        <f t="shared" si="160"/>
        <v>0</v>
      </c>
      <c r="J270" s="246">
        <f t="shared" ref="J270" si="161">SUM(J271:J272)</f>
        <v>0</v>
      </c>
      <c r="K270" s="246">
        <f t="shared" si="152"/>
        <v>8202000</v>
      </c>
    </row>
    <row r="271" spans="1:11" s="223" customFormat="1" ht="15" x14ac:dyDescent="0.2">
      <c r="A271" s="182" t="s">
        <v>649</v>
      </c>
      <c r="B271" s="160" t="s">
        <v>14</v>
      </c>
      <c r="C271" s="161">
        <v>11</v>
      </c>
      <c r="D271" s="182" t="s">
        <v>25</v>
      </c>
      <c r="E271" s="163">
        <v>3131</v>
      </c>
      <c r="F271" s="226" t="s">
        <v>211</v>
      </c>
      <c r="G271" s="220"/>
      <c r="H271" s="244">
        <v>150000</v>
      </c>
      <c r="I271" s="244"/>
      <c r="J271" s="244"/>
      <c r="K271" s="244">
        <f t="shared" si="152"/>
        <v>150000</v>
      </c>
    </row>
    <row r="272" spans="1:11" s="223" customFormat="1" ht="15" x14ac:dyDescent="0.2">
      <c r="A272" s="182" t="s">
        <v>649</v>
      </c>
      <c r="B272" s="160" t="s">
        <v>14</v>
      </c>
      <c r="C272" s="161">
        <v>11</v>
      </c>
      <c r="D272" s="182" t="s">
        <v>25</v>
      </c>
      <c r="E272" s="163">
        <v>3132</v>
      </c>
      <c r="F272" s="226" t="s">
        <v>280</v>
      </c>
      <c r="G272" s="220"/>
      <c r="H272" s="244">
        <v>8052000</v>
      </c>
      <c r="I272" s="244"/>
      <c r="J272" s="244"/>
      <c r="K272" s="244">
        <f t="shared" si="152"/>
        <v>8052000</v>
      </c>
    </row>
    <row r="273" spans="1:11" s="223" customFormat="1" x14ac:dyDescent="0.2">
      <c r="A273" s="352" t="s">
        <v>649</v>
      </c>
      <c r="B273" s="302" t="s">
        <v>14</v>
      </c>
      <c r="C273" s="285">
        <v>11</v>
      </c>
      <c r="D273" s="285"/>
      <c r="E273" s="286">
        <v>32</v>
      </c>
      <c r="F273" s="287"/>
      <c r="G273" s="288"/>
      <c r="H273" s="289">
        <f t="shared" ref="H273:I273" si="162">H274+H278+H284+H294+H296</f>
        <v>30823750</v>
      </c>
      <c r="I273" s="289">
        <f t="shared" si="162"/>
        <v>0</v>
      </c>
      <c r="J273" s="289">
        <f t="shared" ref="J273" si="163">J274+J278+J284+J294+J296</f>
        <v>1210000</v>
      </c>
      <c r="K273" s="289">
        <f t="shared" si="152"/>
        <v>32033750</v>
      </c>
    </row>
    <row r="274" spans="1:11" s="243" customFormat="1" x14ac:dyDescent="0.2">
      <c r="A274" s="238" t="s">
        <v>649</v>
      </c>
      <c r="B274" s="247" t="s">
        <v>14</v>
      </c>
      <c r="C274" s="237">
        <v>11</v>
      </c>
      <c r="D274" s="238"/>
      <c r="E274" s="239">
        <v>321</v>
      </c>
      <c r="F274" s="240"/>
      <c r="G274" s="241"/>
      <c r="H274" s="246">
        <f t="shared" ref="H274:I274" si="164">SUM(H275:H277)</f>
        <v>3450000</v>
      </c>
      <c r="I274" s="246">
        <f t="shared" si="164"/>
        <v>0</v>
      </c>
      <c r="J274" s="246">
        <f t="shared" ref="J274" si="165">SUM(J275:J277)</f>
        <v>0</v>
      </c>
      <c r="K274" s="246">
        <f t="shared" si="152"/>
        <v>3450000</v>
      </c>
    </row>
    <row r="275" spans="1:11" s="223" customFormat="1" ht="15" x14ac:dyDescent="0.2">
      <c r="A275" s="182" t="s">
        <v>649</v>
      </c>
      <c r="B275" s="160" t="s">
        <v>14</v>
      </c>
      <c r="C275" s="161">
        <v>11</v>
      </c>
      <c r="D275" s="182" t="s">
        <v>25</v>
      </c>
      <c r="E275" s="163">
        <v>3211</v>
      </c>
      <c r="F275" s="226" t="s">
        <v>110</v>
      </c>
      <c r="G275" s="220"/>
      <c r="H275" s="244">
        <v>1000000</v>
      </c>
      <c r="I275" s="244"/>
      <c r="J275" s="244"/>
      <c r="K275" s="244">
        <f t="shared" si="152"/>
        <v>1000000</v>
      </c>
    </row>
    <row r="276" spans="1:11" s="223" customFormat="1" ht="30" x14ac:dyDescent="0.2">
      <c r="A276" s="182" t="s">
        <v>649</v>
      </c>
      <c r="B276" s="160" t="s">
        <v>14</v>
      </c>
      <c r="C276" s="161">
        <v>11</v>
      </c>
      <c r="D276" s="182" t="s">
        <v>25</v>
      </c>
      <c r="E276" s="163">
        <v>3212</v>
      </c>
      <c r="F276" s="226" t="s">
        <v>111</v>
      </c>
      <c r="G276" s="220"/>
      <c r="H276" s="244">
        <v>2100000</v>
      </c>
      <c r="I276" s="244"/>
      <c r="J276" s="244"/>
      <c r="K276" s="244">
        <f t="shared" si="152"/>
        <v>2100000</v>
      </c>
    </row>
    <row r="277" spans="1:11" s="223" customFormat="1" ht="15" x14ac:dyDescent="0.2">
      <c r="A277" s="182" t="s">
        <v>649</v>
      </c>
      <c r="B277" s="160" t="s">
        <v>14</v>
      </c>
      <c r="C277" s="161">
        <v>11</v>
      </c>
      <c r="D277" s="182" t="s">
        <v>25</v>
      </c>
      <c r="E277" s="163">
        <v>3213</v>
      </c>
      <c r="F277" s="226" t="s">
        <v>112</v>
      </c>
      <c r="G277" s="220"/>
      <c r="H277" s="244">
        <v>350000</v>
      </c>
      <c r="I277" s="244"/>
      <c r="J277" s="244"/>
      <c r="K277" s="244">
        <f t="shared" si="152"/>
        <v>350000</v>
      </c>
    </row>
    <row r="278" spans="1:11" s="243" customFormat="1" x14ac:dyDescent="0.2">
      <c r="A278" s="238" t="s">
        <v>649</v>
      </c>
      <c r="B278" s="247" t="s">
        <v>14</v>
      </c>
      <c r="C278" s="237">
        <v>11</v>
      </c>
      <c r="D278" s="238"/>
      <c r="E278" s="239">
        <v>322</v>
      </c>
      <c r="F278" s="240"/>
      <c r="G278" s="241"/>
      <c r="H278" s="246">
        <f t="shared" ref="H278:I278" si="166">SUM(H279:H283)</f>
        <v>5455000</v>
      </c>
      <c r="I278" s="246">
        <f t="shared" si="166"/>
        <v>0</v>
      </c>
      <c r="J278" s="246">
        <f t="shared" ref="J278" si="167">SUM(J279:J283)</f>
        <v>0</v>
      </c>
      <c r="K278" s="246">
        <f t="shared" si="152"/>
        <v>5455000</v>
      </c>
    </row>
    <row r="279" spans="1:11" s="223" customFormat="1" ht="15" x14ac:dyDescent="0.2">
      <c r="A279" s="182" t="s">
        <v>649</v>
      </c>
      <c r="B279" s="160" t="s">
        <v>14</v>
      </c>
      <c r="C279" s="161">
        <v>11</v>
      </c>
      <c r="D279" s="182" t="s">
        <v>25</v>
      </c>
      <c r="E279" s="163">
        <v>3221</v>
      </c>
      <c r="F279" s="226" t="s">
        <v>146</v>
      </c>
      <c r="G279" s="220"/>
      <c r="H279" s="244">
        <v>550000</v>
      </c>
      <c r="I279" s="244"/>
      <c r="J279" s="244"/>
      <c r="K279" s="244">
        <f t="shared" si="152"/>
        <v>550000</v>
      </c>
    </row>
    <row r="280" spans="1:11" s="223" customFormat="1" ht="15" x14ac:dyDescent="0.2">
      <c r="A280" s="182" t="s">
        <v>649</v>
      </c>
      <c r="B280" s="160" t="s">
        <v>14</v>
      </c>
      <c r="C280" s="161">
        <v>11</v>
      </c>
      <c r="D280" s="182" t="s">
        <v>25</v>
      </c>
      <c r="E280" s="163">
        <v>3223</v>
      </c>
      <c r="F280" s="226" t="s">
        <v>115</v>
      </c>
      <c r="G280" s="220"/>
      <c r="H280" s="244">
        <v>3500000</v>
      </c>
      <c r="I280" s="244"/>
      <c r="J280" s="244"/>
      <c r="K280" s="244">
        <f t="shared" si="152"/>
        <v>3500000</v>
      </c>
    </row>
    <row r="281" spans="1:11" s="223" customFormat="1" ht="30" x14ac:dyDescent="0.2">
      <c r="A281" s="182" t="s">
        <v>649</v>
      </c>
      <c r="B281" s="160" t="s">
        <v>14</v>
      </c>
      <c r="C281" s="161">
        <v>11</v>
      </c>
      <c r="D281" s="182" t="s">
        <v>25</v>
      </c>
      <c r="E281" s="163">
        <v>3224</v>
      </c>
      <c r="F281" s="226" t="s">
        <v>144</v>
      </c>
      <c r="G281" s="220"/>
      <c r="H281" s="244">
        <v>350000</v>
      </c>
      <c r="I281" s="244"/>
      <c r="J281" s="244"/>
      <c r="K281" s="244">
        <f t="shared" si="152"/>
        <v>350000</v>
      </c>
    </row>
    <row r="282" spans="1:11" s="223" customFormat="1" ht="15" x14ac:dyDescent="0.2">
      <c r="A282" s="182" t="s">
        <v>649</v>
      </c>
      <c r="B282" s="160" t="s">
        <v>14</v>
      </c>
      <c r="C282" s="161">
        <v>11</v>
      </c>
      <c r="D282" s="182" t="s">
        <v>25</v>
      </c>
      <c r="E282" s="163">
        <v>3225</v>
      </c>
      <c r="F282" s="226" t="s">
        <v>151</v>
      </c>
      <c r="G282" s="220"/>
      <c r="H282" s="244">
        <v>55000</v>
      </c>
      <c r="I282" s="244"/>
      <c r="J282" s="244"/>
      <c r="K282" s="244">
        <f t="shared" si="152"/>
        <v>55000</v>
      </c>
    </row>
    <row r="283" spans="1:11" s="223" customFormat="1" ht="15" x14ac:dyDescent="0.2">
      <c r="A283" s="182" t="s">
        <v>649</v>
      </c>
      <c r="B283" s="160" t="s">
        <v>14</v>
      </c>
      <c r="C283" s="161">
        <v>11</v>
      </c>
      <c r="D283" s="182" t="s">
        <v>25</v>
      </c>
      <c r="E283" s="163">
        <v>3227</v>
      </c>
      <c r="F283" s="226" t="s">
        <v>235</v>
      </c>
      <c r="G283" s="220"/>
      <c r="H283" s="244">
        <v>1000000</v>
      </c>
      <c r="I283" s="244"/>
      <c r="J283" s="244"/>
      <c r="K283" s="244">
        <f t="shared" si="152"/>
        <v>1000000</v>
      </c>
    </row>
    <row r="284" spans="1:11" s="243" customFormat="1" x14ac:dyDescent="0.2">
      <c r="A284" s="238" t="s">
        <v>649</v>
      </c>
      <c r="B284" s="247" t="s">
        <v>14</v>
      </c>
      <c r="C284" s="237">
        <v>11</v>
      </c>
      <c r="D284" s="238"/>
      <c r="E284" s="239">
        <v>323</v>
      </c>
      <c r="F284" s="240"/>
      <c r="G284" s="241"/>
      <c r="H284" s="246">
        <f t="shared" ref="H284:I284" si="168">SUM(H285:H293)</f>
        <v>20897500</v>
      </c>
      <c r="I284" s="246">
        <f t="shared" si="168"/>
        <v>0</v>
      </c>
      <c r="J284" s="246">
        <f t="shared" ref="J284" si="169">SUM(J285:J293)</f>
        <v>1210000</v>
      </c>
      <c r="K284" s="246">
        <f t="shared" si="152"/>
        <v>22107500</v>
      </c>
    </row>
    <row r="285" spans="1:11" s="223" customFormat="1" ht="15" x14ac:dyDescent="0.2">
      <c r="A285" s="182" t="s">
        <v>649</v>
      </c>
      <c r="B285" s="160" t="s">
        <v>14</v>
      </c>
      <c r="C285" s="161">
        <v>11</v>
      </c>
      <c r="D285" s="182" t="s">
        <v>25</v>
      </c>
      <c r="E285" s="163">
        <v>3231</v>
      </c>
      <c r="F285" s="226" t="s">
        <v>117</v>
      </c>
      <c r="G285" s="220"/>
      <c r="H285" s="244">
        <v>6370000</v>
      </c>
      <c r="I285" s="244"/>
      <c r="J285" s="244">
        <v>350000</v>
      </c>
      <c r="K285" s="244">
        <f t="shared" si="152"/>
        <v>6720000</v>
      </c>
    </row>
    <row r="286" spans="1:11" s="223" customFormat="1" ht="15" x14ac:dyDescent="0.2">
      <c r="A286" s="182" t="s">
        <v>649</v>
      </c>
      <c r="B286" s="160" t="s">
        <v>14</v>
      </c>
      <c r="C286" s="161">
        <v>11</v>
      </c>
      <c r="D286" s="182" t="s">
        <v>25</v>
      </c>
      <c r="E286" s="163">
        <v>3232</v>
      </c>
      <c r="F286" s="226" t="s">
        <v>118</v>
      </c>
      <c r="G286" s="220"/>
      <c r="H286" s="222">
        <v>5740000</v>
      </c>
      <c r="I286" s="222"/>
      <c r="J286" s="222">
        <v>500000</v>
      </c>
      <c r="K286" s="222">
        <f t="shared" si="152"/>
        <v>6240000</v>
      </c>
    </row>
    <row r="287" spans="1:11" s="223" customFormat="1" ht="15" x14ac:dyDescent="0.2">
      <c r="A287" s="182" t="s">
        <v>649</v>
      </c>
      <c r="B287" s="160" t="s">
        <v>14</v>
      </c>
      <c r="C287" s="161">
        <v>11</v>
      </c>
      <c r="D287" s="182" t="s">
        <v>25</v>
      </c>
      <c r="E287" s="163">
        <v>3233</v>
      </c>
      <c r="F287" s="226" t="s">
        <v>119</v>
      </c>
      <c r="G287" s="220"/>
      <c r="H287" s="222">
        <v>12500</v>
      </c>
      <c r="I287" s="222"/>
      <c r="J287" s="222">
        <v>30000</v>
      </c>
      <c r="K287" s="222">
        <f t="shared" si="152"/>
        <v>42500</v>
      </c>
    </row>
    <row r="288" spans="1:11" s="223" customFormat="1" ht="15" x14ac:dyDescent="0.2">
      <c r="A288" s="182" t="s">
        <v>649</v>
      </c>
      <c r="B288" s="160" t="s">
        <v>14</v>
      </c>
      <c r="C288" s="161">
        <v>11</v>
      </c>
      <c r="D288" s="182" t="s">
        <v>25</v>
      </c>
      <c r="E288" s="163">
        <v>3234</v>
      </c>
      <c r="F288" s="226" t="s">
        <v>120</v>
      </c>
      <c r="G288" s="220"/>
      <c r="H288" s="244">
        <v>1000000</v>
      </c>
      <c r="I288" s="244"/>
      <c r="J288" s="244"/>
      <c r="K288" s="244">
        <f t="shared" si="152"/>
        <v>1000000</v>
      </c>
    </row>
    <row r="289" spans="1:11" s="223" customFormat="1" ht="15" x14ac:dyDescent="0.2">
      <c r="A289" s="182" t="s">
        <v>649</v>
      </c>
      <c r="B289" s="160" t="s">
        <v>14</v>
      </c>
      <c r="C289" s="161">
        <v>11</v>
      </c>
      <c r="D289" s="182" t="s">
        <v>25</v>
      </c>
      <c r="E289" s="163">
        <v>3235</v>
      </c>
      <c r="F289" s="226" t="s">
        <v>42</v>
      </c>
      <c r="G289" s="220"/>
      <c r="H289" s="244">
        <v>3900000</v>
      </c>
      <c r="I289" s="244"/>
      <c r="J289" s="244">
        <v>70000</v>
      </c>
      <c r="K289" s="244">
        <f t="shared" si="152"/>
        <v>3970000</v>
      </c>
    </row>
    <row r="290" spans="1:11" s="223" customFormat="1" ht="15" x14ac:dyDescent="0.2">
      <c r="A290" s="182" t="s">
        <v>649</v>
      </c>
      <c r="B290" s="160" t="s">
        <v>14</v>
      </c>
      <c r="C290" s="161">
        <v>11</v>
      </c>
      <c r="D290" s="182" t="s">
        <v>25</v>
      </c>
      <c r="E290" s="163">
        <v>3236</v>
      </c>
      <c r="F290" s="226" t="s">
        <v>121</v>
      </c>
      <c r="G290" s="220"/>
      <c r="H290" s="244">
        <v>95000</v>
      </c>
      <c r="I290" s="244"/>
      <c r="J290" s="244"/>
      <c r="K290" s="244">
        <f t="shared" si="152"/>
        <v>95000</v>
      </c>
    </row>
    <row r="291" spans="1:11" s="223" customFormat="1" ht="15" x14ac:dyDescent="0.2">
      <c r="A291" s="182" t="s">
        <v>649</v>
      </c>
      <c r="B291" s="160" t="s">
        <v>14</v>
      </c>
      <c r="C291" s="161">
        <v>11</v>
      </c>
      <c r="D291" s="182" t="s">
        <v>25</v>
      </c>
      <c r="E291" s="163">
        <v>3237</v>
      </c>
      <c r="F291" s="226" t="s">
        <v>36</v>
      </c>
      <c r="G291" s="220"/>
      <c r="H291" s="244">
        <v>855000</v>
      </c>
      <c r="I291" s="244"/>
      <c r="J291" s="244">
        <v>200000</v>
      </c>
      <c r="K291" s="244">
        <f t="shared" si="152"/>
        <v>1055000</v>
      </c>
    </row>
    <row r="292" spans="1:11" s="223" customFormat="1" ht="15" x14ac:dyDescent="0.2">
      <c r="A292" s="182" t="s">
        <v>649</v>
      </c>
      <c r="B292" s="160" t="s">
        <v>14</v>
      </c>
      <c r="C292" s="161">
        <v>11</v>
      </c>
      <c r="D292" s="182" t="s">
        <v>25</v>
      </c>
      <c r="E292" s="163">
        <v>3238</v>
      </c>
      <c r="F292" s="226" t="s">
        <v>122</v>
      </c>
      <c r="G292" s="220"/>
      <c r="H292" s="222">
        <v>1275000</v>
      </c>
      <c r="I292" s="222"/>
      <c r="J292" s="222">
        <v>60000</v>
      </c>
      <c r="K292" s="222">
        <f t="shared" si="152"/>
        <v>1335000</v>
      </c>
    </row>
    <row r="293" spans="1:11" s="243" customFormat="1" x14ac:dyDescent="0.2">
      <c r="A293" s="182" t="s">
        <v>649</v>
      </c>
      <c r="B293" s="160" t="s">
        <v>14</v>
      </c>
      <c r="C293" s="161">
        <v>11</v>
      </c>
      <c r="D293" s="182" t="s">
        <v>25</v>
      </c>
      <c r="E293" s="163">
        <v>3239</v>
      </c>
      <c r="F293" s="226" t="s">
        <v>41</v>
      </c>
      <c r="G293" s="220"/>
      <c r="H293" s="244">
        <v>1650000</v>
      </c>
      <c r="I293" s="244"/>
      <c r="J293" s="244"/>
      <c r="K293" s="244">
        <f t="shared" si="152"/>
        <v>1650000</v>
      </c>
    </row>
    <row r="294" spans="1:11" s="243" customFormat="1" x14ac:dyDescent="0.2">
      <c r="A294" s="238" t="s">
        <v>649</v>
      </c>
      <c r="B294" s="247" t="s">
        <v>14</v>
      </c>
      <c r="C294" s="237">
        <v>11</v>
      </c>
      <c r="D294" s="238"/>
      <c r="E294" s="239">
        <v>324</v>
      </c>
      <c r="F294" s="240"/>
      <c r="G294" s="241"/>
      <c r="H294" s="246">
        <f t="shared" ref="H294:J294" si="170">SUM(H295)</f>
        <v>130000</v>
      </c>
      <c r="I294" s="246">
        <f t="shared" si="170"/>
        <v>0</v>
      </c>
      <c r="J294" s="246">
        <f t="shared" si="170"/>
        <v>0</v>
      </c>
      <c r="K294" s="246">
        <f t="shared" si="152"/>
        <v>130000</v>
      </c>
    </row>
    <row r="295" spans="1:11" s="243" customFormat="1" ht="30" x14ac:dyDescent="0.2">
      <c r="A295" s="182" t="s">
        <v>649</v>
      </c>
      <c r="B295" s="160" t="s">
        <v>14</v>
      </c>
      <c r="C295" s="161">
        <v>11</v>
      </c>
      <c r="D295" s="182" t="s">
        <v>25</v>
      </c>
      <c r="E295" s="163">
        <v>3241</v>
      </c>
      <c r="F295" s="226" t="s">
        <v>238</v>
      </c>
      <c r="G295" s="220"/>
      <c r="H295" s="222">
        <v>130000</v>
      </c>
      <c r="I295" s="222"/>
      <c r="J295" s="222"/>
      <c r="K295" s="222">
        <f t="shared" si="152"/>
        <v>130000</v>
      </c>
    </row>
    <row r="296" spans="1:11" s="243" customFormat="1" x14ac:dyDescent="0.2">
      <c r="A296" s="238" t="s">
        <v>649</v>
      </c>
      <c r="B296" s="247" t="s">
        <v>14</v>
      </c>
      <c r="C296" s="237">
        <v>11</v>
      </c>
      <c r="D296" s="238"/>
      <c r="E296" s="239">
        <v>329</v>
      </c>
      <c r="F296" s="240"/>
      <c r="G296" s="241"/>
      <c r="H296" s="246">
        <f t="shared" ref="H296:I296" si="171">SUM(H297:H302)</f>
        <v>891250</v>
      </c>
      <c r="I296" s="246">
        <f t="shared" si="171"/>
        <v>0</v>
      </c>
      <c r="J296" s="246">
        <f t="shared" ref="J296" si="172">SUM(J297:J302)</f>
        <v>0</v>
      </c>
      <c r="K296" s="246">
        <f t="shared" si="152"/>
        <v>891250</v>
      </c>
    </row>
    <row r="297" spans="1:11" s="243" customFormat="1" ht="30" x14ac:dyDescent="0.2">
      <c r="A297" s="182" t="s">
        <v>649</v>
      </c>
      <c r="B297" s="160" t="s">
        <v>14</v>
      </c>
      <c r="C297" s="161">
        <v>11</v>
      </c>
      <c r="D297" s="182" t="s">
        <v>25</v>
      </c>
      <c r="E297" s="163">
        <v>3291</v>
      </c>
      <c r="F297" s="226" t="s">
        <v>152</v>
      </c>
      <c r="G297" s="220"/>
      <c r="H297" s="244">
        <v>300000</v>
      </c>
      <c r="I297" s="244"/>
      <c r="J297" s="244"/>
      <c r="K297" s="244">
        <f t="shared" si="152"/>
        <v>300000</v>
      </c>
    </row>
    <row r="298" spans="1:11" s="223" customFormat="1" ht="15" x14ac:dyDescent="0.2">
      <c r="A298" s="182" t="s">
        <v>649</v>
      </c>
      <c r="B298" s="160" t="s">
        <v>14</v>
      </c>
      <c r="C298" s="161">
        <v>11</v>
      </c>
      <c r="D298" s="182" t="s">
        <v>25</v>
      </c>
      <c r="E298" s="163">
        <v>3292</v>
      </c>
      <c r="F298" s="226" t="s">
        <v>123</v>
      </c>
      <c r="G298" s="220"/>
      <c r="H298" s="244">
        <v>125000</v>
      </c>
      <c r="I298" s="244"/>
      <c r="J298" s="244"/>
      <c r="K298" s="244">
        <f t="shared" si="152"/>
        <v>125000</v>
      </c>
    </row>
    <row r="299" spans="1:11" s="223" customFormat="1" ht="15" x14ac:dyDescent="0.2">
      <c r="A299" s="182" t="s">
        <v>649</v>
      </c>
      <c r="B299" s="160" t="s">
        <v>14</v>
      </c>
      <c r="C299" s="161">
        <v>11</v>
      </c>
      <c r="D299" s="182" t="s">
        <v>25</v>
      </c>
      <c r="E299" s="163">
        <v>3293</v>
      </c>
      <c r="F299" s="226" t="s">
        <v>124</v>
      </c>
      <c r="G299" s="220"/>
      <c r="H299" s="244">
        <v>56250</v>
      </c>
      <c r="I299" s="244"/>
      <c r="J299" s="244"/>
      <c r="K299" s="244">
        <f t="shared" si="152"/>
        <v>56250</v>
      </c>
    </row>
    <row r="300" spans="1:11" s="223" customFormat="1" ht="15" x14ac:dyDescent="0.2">
      <c r="A300" s="182" t="s">
        <v>649</v>
      </c>
      <c r="B300" s="160" t="s">
        <v>14</v>
      </c>
      <c r="C300" s="161">
        <v>11</v>
      </c>
      <c r="D300" s="182" t="s">
        <v>25</v>
      </c>
      <c r="E300" s="163">
        <v>3294</v>
      </c>
      <c r="F300" s="226" t="s">
        <v>611</v>
      </c>
      <c r="G300" s="220"/>
      <c r="H300" s="244">
        <v>400000</v>
      </c>
      <c r="I300" s="244"/>
      <c r="J300" s="244"/>
      <c r="K300" s="244">
        <f t="shared" si="152"/>
        <v>400000</v>
      </c>
    </row>
    <row r="301" spans="1:11" s="223" customFormat="1" ht="15" x14ac:dyDescent="0.2">
      <c r="A301" s="182" t="s">
        <v>649</v>
      </c>
      <c r="B301" s="160" t="s">
        <v>14</v>
      </c>
      <c r="C301" s="161">
        <v>11</v>
      </c>
      <c r="D301" s="182" t="s">
        <v>25</v>
      </c>
      <c r="E301" s="163">
        <v>3295</v>
      </c>
      <c r="F301" s="226" t="s">
        <v>237</v>
      </c>
      <c r="G301" s="220"/>
      <c r="H301" s="244">
        <v>5000</v>
      </c>
      <c r="I301" s="244"/>
      <c r="J301" s="244"/>
      <c r="K301" s="244">
        <f t="shared" si="152"/>
        <v>5000</v>
      </c>
    </row>
    <row r="302" spans="1:11" s="223" customFormat="1" ht="15" x14ac:dyDescent="0.2">
      <c r="A302" s="182" t="s">
        <v>649</v>
      </c>
      <c r="B302" s="160" t="s">
        <v>14</v>
      </c>
      <c r="C302" s="161">
        <v>11</v>
      </c>
      <c r="D302" s="182" t="s">
        <v>25</v>
      </c>
      <c r="E302" s="163">
        <v>3299</v>
      </c>
      <c r="F302" s="226" t="s">
        <v>125</v>
      </c>
      <c r="G302" s="220"/>
      <c r="H302" s="244">
        <v>5000</v>
      </c>
      <c r="I302" s="244"/>
      <c r="J302" s="244"/>
      <c r="K302" s="244">
        <f t="shared" si="152"/>
        <v>5000</v>
      </c>
    </row>
    <row r="303" spans="1:11" s="223" customFormat="1" x14ac:dyDescent="0.2">
      <c r="A303" s="352" t="s">
        <v>649</v>
      </c>
      <c r="B303" s="302" t="s">
        <v>14</v>
      </c>
      <c r="C303" s="285">
        <v>11</v>
      </c>
      <c r="D303" s="285"/>
      <c r="E303" s="286">
        <v>34</v>
      </c>
      <c r="F303" s="287"/>
      <c r="G303" s="288"/>
      <c r="H303" s="289">
        <f t="shared" ref="H303:J303" si="173">H304</f>
        <v>11000</v>
      </c>
      <c r="I303" s="289">
        <f t="shared" si="173"/>
        <v>0</v>
      </c>
      <c r="J303" s="289">
        <f t="shared" si="173"/>
        <v>0</v>
      </c>
      <c r="K303" s="289">
        <f t="shared" si="152"/>
        <v>11000</v>
      </c>
    </row>
    <row r="304" spans="1:11" s="243" customFormat="1" x14ac:dyDescent="0.2">
      <c r="A304" s="238" t="s">
        <v>649</v>
      </c>
      <c r="B304" s="247" t="s">
        <v>14</v>
      </c>
      <c r="C304" s="237">
        <v>11</v>
      </c>
      <c r="D304" s="238"/>
      <c r="E304" s="239">
        <v>343</v>
      </c>
      <c r="F304" s="240"/>
      <c r="G304" s="241"/>
      <c r="H304" s="246">
        <f t="shared" ref="H304:I304" si="174">SUM(H305:H307)</f>
        <v>11000</v>
      </c>
      <c r="I304" s="246">
        <f t="shared" si="174"/>
        <v>0</v>
      </c>
      <c r="J304" s="246">
        <f t="shared" ref="J304" si="175">SUM(J305:J307)</f>
        <v>0</v>
      </c>
      <c r="K304" s="246">
        <f t="shared" si="152"/>
        <v>11000</v>
      </c>
    </row>
    <row r="305" spans="1:11" s="223" customFormat="1" ht="15" x14ac:dyDescent="0.2">
      <c r="A305" s="182" t="s">
        <v>649</v>
      </c>
      <c r="B305" s="160" t="s">
        <v>14</v>
      </c>
      <c r="C305" s="161">
        <v>11</v>
      </c>
      <c r="D305" s="182" t="s">
        <v>25</v>
      </c>
      <c r="E305" s="163">
        <v>3431</v>
      </c>
      <c r="F305" s="226" t="s">
        <v>153</v>
      </c>
      <c r="G305" s="220"/>
      <c r="H305" s="244">
        <v>5000</v>
      </c>
      <c r="I305" s="244"/>
      <c r="J305" s="244"/>
      <c r="K305" s="244">
        <f t="shared" si="152"/>
        <v>5000</v>
      </c>
    </row>
    <row r="306" spans="1:11" s="223" customFormat="1" ht="15" x14ac:dyDescent="0.2">
      <c r="A306" s="182" t="s">
        <v>649</v>
      </c>
      <c r="B306" s="160" t="s">
        <v>14</v>
      </c>
      <c r="C306" s="161">
        <v>11</v>
      </c>
      <c r="D306" s="182" t="s">
        <v>25</v>
      </c>
      <c r="E306" s="163">
        <v>3433</v>
      </c>
      <c r="F306" s="226" t="s">
        <v>126</v>
      </c>
      <c r="G306" s="220"/>
      <c r="H306" s="244">
        <v>5000</v>
      </c>
      <c r="I306" s="244"/>
      <c r="J306" s="244"/>
      <c r="K306" s="244">
        <f t="shared" si="152"/>
        <v>5000</v>
      </c>
    </row>
    <row r="307" spans="1:11" s="223" customFormat="1" ht="15" x14ac:dyDescent="0.2">
      <c r="A307" s="146" t="s">
        <v>649</v>
      </c>
      <c r="B307" s="144" t="s">
        <v>14</v>
      </c>
      <c r="C307" s="145">
        <v>11</v>
      </c>
      <c r="D307" s="146" t="s">
        <v>25</v>
      </c>
      <c r="E307" s="173">
        <v>3434</v>
      </c>
      <c r="F307" s="226" t="s">
        <v>127</v>
      </c>
      <c r="G307" s="220"/>
      <c r="H307" s="244">
        <v>1000</v>
      </c>
      <c r="I307" s="244"/>
      <c r="J307" s="244"/>
      <c r="K307" s="244">
        <f t="shared" si="152"/>
        <v>1000</v>
      </c>
    </row>
    <row r="308" spans="1:11" s="223" customFormat="1" x14ac:dyDescent="0.2">
      <c r="A308" s="352" t="s">
        <v>649</v>
      </c>
      <c r="B308" s="302" t="s">
        <v>14</v>
      </c>
      <c r="C308" s="285">
        <v>11</v>
      </c>
      <c r="D308" s="285"/>
      <c r="E308" s="286">
        <v>37</v>
      </c>
      <c r="F308" s="287"/>
      <c r="G308" s="288"/>
      <c r="H308" s="289">
        <f t="shared" ref="H308:J308" si="176">H309</f>
        <v>180000</v>
      </c>
      <c r="I308" s="289">
        <f t="shared" si="176"/>
        <v>0</v>
      </c>
      <c r="J308" s="289">
        <f t="shared" si="176"/>
        <v>0</v>
      </c>
      <c r="K308" s="289">
        <f t="shared" si="152"/>
        <v>180000</v>
      </c>
    </row>
    <row r="309" spans="1:11" s="243" customFormat="1" x14ac:dyDescent="0.2">
      <c r="A309" s="238" t="s">
        <v>649</v>
      </c>
      <c r="B309" s="247" t="s">
        <v>14</v>
      </c>
      <c r="C309" s="237">
        <v>11</v>
      </c>
      <c r="D309" s="238"/>
      <c r="E309" s="239">
        <v>372</v>
      </c>
      <c r="F309" s="240"/>
      <c r="G309" s="241"/>
      <c r="H309" s="246">
        <f t="shared" ref="H309:I309" si="177">SUM(H310:H311)</f>
        <v>180000</v>
      </c>
      <c r="I309" s="246">
        <f t="shared" si="177"/>
        <v>0</v>
      </c>
      <c r="J309" s="246">
        <f t="shared" ref="J309" si="178">SUM(J310:J311)</f>
        <v>0</v>
      </c>
      <c r="K309" s="246">
        <f t="shared" si="152"/>
        <v>180000</v>
      </c>
    </row>
    <row r="310" spans="1:11" s="223" customFormat="1" ht="15" x14ac:dyDescent="0.2">
      <c r="A310" s="182" t="s">
        <v>649</v>
      </c>
      <c r="B310" s="160" t="s">
        <v>14</v>
      </c>
      <c r="C310" s="161">
        <v>11</v>
      </c>
      <c r="D310" s="182" t="s">
        <v>25</v>
      </c>
      <c r="E310" s="163">
        <v>3721</v>
      </c>
      <c r="F310" s="226" t="s">
        <v>149</v>
      </c>
      <c r="G310" s="220"/>
      <c r="H310" s="244">
        <v>130000</v>
      </c>
      <c r="I310" s="244"/>
      <c r="J310" s="244"/>
      <c r="K310" s="244">
        <f t="shared" si="152"/>
        <v>130000</v>
      </c>
    </row>
    <row r="311" spans="1:11" s="223" customFormat="1" ht="15" x14ac:dyDescent="0.2">
      <c r="A311" s="182" t="s">
        <v>649</v>
      </c>
      <c r="B311" s="160" t="s">
        <v>14</v>
      </c>
      <c r="C311" s="161">
        <v>11</v>
      </c>
      <c r="D311" s="182" t="s">
        <v>25</v>
      </c>
      <c r="E311" s="163">
        <v>3722</v>
      </c>
      <c r="F311" s="226" t="s">
        <v>609</v>
      </c>
      <c r="G311" s="220"/>
      <c r="H311" s="244">
        <v>50000</v>
      </c>
      <c r="I311" s="244"/>
      <c r="J311" s="244"/>
      <c r="K311" s="244">
        <f t="shared" si="152"/>
        <v>50000</v>
      </c>
    </row>
    <row r="312" spans="1:11" s="223" customFormat="1" x14ac:dyDescent="0.2">
      <c r="A312" s="352" t="s">
        <v>649</v>
      </c>
      <c r="B312" s="302" t="s">
        <v>14</v>
      </c>
      <c r="C312" s="285">
        <v>11</v>
      </c>
      <c r="D312" s="285"/>
      <c r="E312" s="286">
        <v>41</v>
      </c>
      <c r="F312" s="287"/>
      <c r="G312" s="288"/>
      <c r="H312" s="289">
        <f t="shared" ref="H312:J312" si="179">H313</f>
        <v>460000</v>
      </c>
      <c r="I312" s="289">
        <f t="shared" si="179"/>
        <v>0</v>
      </c>
      <c r="J312" s="289">
        <f t="shared" si="179"/>
        <v>250000</v>
      </c>
      <c r="K312" s="289">
        <f t="shared" si="152"/>
        <v>710000</v>
      </c>
    </row>
    <row r="313" spans="1:11" s="243" customFormat="1" x14ac:dyDescent="0.2">
      <c r="A313" s="238" t="s">
        <v>649</v>
      </c>
      <c r="B313" s="247" t="s">
        <v>14</v>
      </c>
      <c r="C313" s="237">
        <v>11</v>
      </c>
      <c r="D313" s="238"/>
      <c r="E313" s="239">
        <v>412</v>
      </c>
      <c r="F313" s="240"/>
      <c r="G313" s="241"/>
      <c r="H313" s="246">
        <f t="shared" ref="H313:I313" si="180">H314+H315</f>
        <v>460000</v>
      </c>
      <c r="I313" s="246">
        <f t="shared" si="180"/>
        <v>0</v>
      </c>
      <c r="J313" s="246">
        <f t="shared" ref="J313" si="181">J314+J315</f>
        <v>250000</v>
      </c>
      <c r="K313" s="246">
        <f t="shared" si="152"/>
        <v>710000</v>
      </c>
    </row>
    <row r="314" spans="1:11" s="223" customFormat="1" ht="15" x14ac:dyDescent="0.2">
      <c r="A314" s="182" t="s">
        <v>649</v>
      </c>
      <c r="B314" s="160" t="s">
        <v>14</v>
      </c>
      <c r="C314" s="161">
        <v>11</v>
      </c>
      <c r="D314" s="182" t="s">
        <v>25</v>
      </c>
      <c r="E314" s="163">
        <v>4123</v>
      </c>
      <c r="F314" s="226" t="s">
        <v>133</v>
      </c>
      <c r="G314" s="220"/>
      <c r="H314" s="244">
        <v>260000</v>
      </c>
      <c r="I314" s="244"/>
      <c r="J314" s="244"/>
      <c r="K314" s="244">
        <f t="shared" si="152"/>
        <v>260000</v>
      </c>
    </row>
    <row r="315" spans="1:11" s="223" customFormat="1" ht="15" x14ac:dyDescent="0.2">
      <c r="A315" s="182" t="s">
        <v>649</v>
      </c>
      <c r="B315" s="160" t="s">
        <v>14</v>
      </c>
      <c r="C315" s="161">
        <v>11</v>
      </c>
      <c r="D315" s="182" t="s">
        <v>25</v>
      </c>
      <c r="E315" s="163">
        <v>4126</v>
      </c>
      <c r="F315" s="226" t="s">
        <v>4</v>
      </c>
      <c r="G315" s="220"/>
      <c r="H315" s="244">
        <v>200000</v>
      </c>
      <c r="I315" s="244"/>
      <c r="J315" s="244">
        <v>250000</v>
      </c>
      <c r="K315" s="244">
        <f t="shared" si="152"/>
        <v>450000</v>
      </c>
    </row>
    <row r="316" spans="1:11" s="223" customFormat="1" x14ac:dyDescent="0.2">
      <c r="A316" s="352" t="s">
        <v>649</v>
      </c>
      <c r="B316" s="302" t="s">
        <v>14</v>
      </c>
      <c r="C316" s="285">
        <v>11</v>
      </c>
      <c r="D316" s="285"/>
      <c r="E316" s="286">
        <v>42</v>
      </c>
      <c r="F316" s="287"/>
      <c r="G316" s="288"/>
      <c r="H316" s="289">
        <f t="shared" ref="H316:I316" si="182">H317+H322</f>
        <v>3600000</v>
      </c>
      <c r="I316" s="289">
        <f t="shared" si="182"/>
        <v>0</v>
      </c>
      <c r="J316" s="289">
        <f t="shared" ref="J316" si="183">J317+J322</f>
        <v>50000</v>
      </c>
      <c r="K316" s="289">
        <f t="shared" si="152"/>
        <v>3650000</v>
      </c>
    </row>
    <row r="317" spans="1:11" s="243" customFormat="1" x14ac:dyDescent="0.2">
      <c r="A317" s="238" t="s">
        <v>649</v>
      </c>
      <c r="B317" s="247" t="s">
        <v>14</v>
      </c>
      <c r="C317" s="237">
        <v>11</v>
      </c>
      <c r="D317" s="238"/>
      <c r="E317" s="239">
        <v>422</v>
      </c>
      <c r="F317" s="240"/>
      <c r="G317" s="241"/>
      <c r="H317" s="246">
        <f t="shared" ref="H317:I317" si="184">H318+H319+H320+H321</f>
        <v>1175000</v>
      </c>
      <c r="I317" s="246">
        <f t="shared" si="184"/>
        <v>0</v>
      </c>
      <c r="J317" s="246">
        <f t="shared" ref="J317" si="185">J318+J319+J320+J321</f>
        <v>50000</v>
      </c>
      <c r="K317" s="246">
        <f t="shared" si="152"/>
        <v>1225000</v>
      </c>
    </row>
    <row r="318" spans="1:11" s="223" customFormat="1" ht="15" x14ac:dyDescent="0.2">
      <c r="A318" s="182" t="s">
        <v>649</v>
      </c>
      <c r="B318" s="160" t="s">
        <v>14</v>
      </c>
      <c r="C318" s="161">
        <v>11</v>
      </c>
      <c r="D318" s="182" t="s">
        <v>25</v>
      </c>
      <c r="E318" s="163">
        <v>4221</v>
      </c>
      <c r="F318" s="226" t="s">
        <v>129</v>
      </c>
      <c r="G318" s="220"/>
      <c r="H318" s="244">
        <v>700000</v>
      </c>
      <c r="I318" s="244"/>
      <c r="J318" s="244"/>
      <c r="K318" s="244">
        <f t="shared" si="152"/>
        <v>700000</v>
      </c>
    </row>
    <row r="319" spans="1:11" s="223" customFormat="1" ht="15" x14ac:dyDescent="0.2">
      <c r="A319" s="182" t="s">
        <v>649</v>
      </c>
      <c r="B319" s="160" t="s">
        <v>14</v>
      </c>
      <c r="C319" s="161">
        <v>11</v>
      </c>
      <c r="D319" s="182" t="s">
        <v>25</v>
      </c>
      <c r="E319" s="163">
        <v>4222</v>
      </c>
      <c r="F319" s="226" t="s">
        <v>130</v>
      </c>
      <c r="G319" s="220"/>
      <c r="H319" s="244">
        <v>150000</v>
      </c>
      <c r="I319" s="244"/>
      <c r="J319" s="244"/>
      <c r="K319" s="244">
        <f t="shared" si="152"/>
        <v>150000</v>
      </c>
    </row>
    <row r="320" spans="1:11" s="223" customFormat="1" ht="15" x14ac:dyDescent="0.2">
      <c r="A320" s="182" t="s">
        <v>649</v>
      </c>
      <c r="B320" s="160" t="s">
        <v>14</v>
      </c>
      <c r="C320" s="161">
        <v>11</v>
      </c>
      <c r="D320" s="182" t="s">
        <v>25</v>
      </c>
      <c r="E320" s="163">
        <v>4223</v>
      </c>
      <c r="F320" s="226" t="s">
        <v>131</v>
      </c>
      <c r="G320" s="220"/>
      <c r="H320" s="244">
        <v>275000</v>
      </c>
      <c r="I320" s="244"/>
      <c r="J320" s="244">
        <v>50000</v>
      </c>
      <c r="K320" s="244">
        <f t="shared" si="152"/>
        <v>325000</v>
      </c>
    </row>
    <row r="321" spans="1:11" s="223" customFormat="1" ht="15" x14ac:dyDescent="0.2">
      <c r="A321" s="182" t="s">
        <v>649</v>
      </c>
      <c r="B321" s="160" t="s">
        <v>14</v>
      </c>
      <c r="C321" s="161">
        <v>11</v>
      </c>
      <c r="D321" s="182" t="s">
        <v>25</v>
      </c>
      <c r="E321" s="163">
        <v>4227</v>
      </c>
      <c r="F321" s="226" t="s">
        <v>132</v>
      </c>
      <c r="G321" s="220"/>
      <c r="H321" s="244">
        <v>50000</v>
      </c>
      <c r="I321" s="244"/>
      <c r="J321" s="244"/>
      <c r="K321" s="244">
        <f t="shared" si="152"/>
        <v>50000</v>
      </c>
    </row>
    <row r="322" spans="1:11" s="243" customFormat="1" x14ac:dyDescent="0.2">
      <c r="A322" s="238" t="s">
        <v>649</v>
      </c>
      <c r="B322" s="247" t="s">
        <v>14</v>
      </c>
      <c r="C322" s="237">
        <v>11</v>
      </c>
      <c r="D322" s="238"/>
      <c r="E322" s="239">
        <v>426</v>
      </c>
      <c r="F322" s="240"/>
      <c r="G322" s="241"/>
      <c r="H322" s="246">
        <f t="shared" ref="H322:J322" si="186">H323</f>
        <v>2425000</v>
      </c>
      <c r="I322" s="246">
        <f t="shared" si="186"/>
        <v>0</v>
      </c>
      <c r="J322" s="246">
        <f t="shared" si="186"/>
        <v>0</v>
      </c>
      <c r="K322" s="246">
        <f t="shared" si="152"/>
        <v>2425000</v>
      </c>
    </row>
    <row r="323" spans="1:11" s="223" customFormat="1" ht="15" x14ac:dyDescent="0.2">
      <c r="A323" s="182" t="s">
        <v>649</v>
      </c>
      <c r="B323" s="160" t="s">
        <v>14</v>
      </c>
      <c r="C323" s="161">
        <v>11</v>
      </c>
      <c r="D323" s="182" t="s">
        <v>25</v>
      </c>
      <c r="E323" s="163">
        <v>4262</v>
      </c>
      <c r="F323" s="226" t="s">
        <v>135</v>
      </c>
      <c r="G323" s="220"/>
      <c r="H323" s="222">
        <v>2425000</v>
      </c>
      <c r="I323" s="222"/>
      <c r="J323" s="222"/>
      <c r="K323" s="222">
        <f t="shared" ref="K323:K386" si="187">H323-I323+J323</f>
        <v>2425000</v>
      </c>
    </row>
    <row r="324" spans="1:11" s="223" customFormat="1" x14ac:dyDescent="0.2">
      <c r="A324" s="352" t="s">
        <v>649</v>
      </c>
      <c r="B324" s="302" t="s">
        <v>14</v>
      </c>
      <c r="C324" s="285">
        <v>11</v>
      </c>
      <c r="D324" s="285"/>
      <c r="E324" s="286">
        <v>45</v>
      </c>
      <c r="F324" s="287"/>
      <c r="G324" s="288"/>
      <c r="H324" s="289">
        <f t="shared" ref="H324:I324" si="188">H325+H327</f>
        <v>2500000</v>
      </c>
      <c r="I324" s="289">
        <f t="shared" si="188"/>
        <v>0</v>
      </c>
      <c r="J324" s="289">
        <f t="shared" ref="J324" si="189">J325+J327</f>
        <v>0</v>
      </c>
      <c r="K324" s="289">
        <f t="shared" si="187"/>
        <v>2500000</v>
      </c>
    </row>
    <row r="325" spans="1:11" s="243" customFormat="1" x14ac:dyDescent="0.2">
      <c r="A325" s="238" t="s">
        <v>649</v>
      </c>
      <c r="B325" s="247" t="s">
        <v>14</v>
      </c>
      <c r="C325" s="237">
        <v>11</v>
      </c>
      <c r="D325" s="238"/>
      <c r="E325" s="239">
        <v>451</v>
      </c>
      <c r="F325" s="240"/>
      <c r="G325" s="241"/>
      <c r="H325" s="246">
        <f t="shared" ref="H325:J325" si="190">H326</f>
        <v>2300000</v>
      </c>
      <c r="I325" s="246">
        <f t="shared" si="190"/>
        <v>0</v>
      </c>
      <c r="J325" s="246">
        <f t="shared" si="190"/>
        <v>0</v>
      </c>
      <c r="K325" s="246">
        <f t="shared" si="187"/>
        <v>2300000</v>
      </c>
    </row>
    <row r="326" spans="1:11" s="223" customFormat="1" ht="15" x14ac:dyDescent="0.2">
      <c r="A326" s="182" t="s">
        <v>649</v>
      </c>
      <c r="B326" s="160" t="s">
        <v>14</v>
      </c>
      <c r="C326" s="161">
        <v>11</v>
      </c>
      <c r="D326" s="182" t="s">
        <v>25</v>
      </c>
      <c r="E326" s="163">
        <v>4511</v>
      </c>
      <c r="F326" s="226" t="s">
        <v>136</v>
      </c>
      <c r="G326" s="220"/>
      <c r="H326" s="244">
        <v>2300000</v>
      </c>
      <c r="I326" s="244"/>
      <c r="J326" s="244"/>
      <c r="K326" s="244">
        <f t="shared" si="187"/>
        <v>2300000</v>
      </c>
    </row>
    <row r="327" spans="1:11" s="243" customFormat="1" x14ac:dyDescent="0.2">
      <c r="A327" s="206" t="s">
        <v>649</v>
      </c>
      <c r="B327" s="202" t="s">
        <v>14</v>
      </c>
      <c r="C327" s="250">
        <v>11</v>
      </c>
      <c r="D327" s="206"/>
      <c r="E327" s="253">
        <v>453</v>
      </c>
      <c r="F327" s="229"/>
      <c r="G327" s="220"/>
      <c r="H327" s="246">
        <f t="shared" ref="H327:J327" si="191">H328</f>
        <v>200000</v>
      </c>
      <c r="I327" s="246">
        <f t="shared" si="191"/>
        <v>0</v>
      </c>
      <c r="J327" s="246">
        <f t="shared" si="191"/>
        <v>0</v>
      </c>
      <c r="K327" s="246">
        <f t="shared" si="187"/>
        <v>200000</v>
      </c>
    </row>
    <row r="328" spans="1:11" s="243" customFormat="1" x14ac:dyDescent="0.2">
      <c r="A328" s="146" t="s">
        <v>649</v>
      </c>
      <c r="B328" s="144" t="s">
        <v>14</v>
      </c>
      <c r="C328" s="145">
        <v>11</v>
      </c>
      <c r="D328" s="146" t="s">
        <v>25</v>
      </c>
      <c r="E328" s="173">
        <v>4531</v>
      </c>
      <c r="F328" s="226" t="s">
        <v>145</v>
      </c>
      <c r="G328" s="220"/>
      <c r="H328" s="244">
        <v>200000</v>
      </c>
      <c r="I328" s="244"/>
      <c r="J328" s="244"/>
      <c r="K328" s="244">
        <f t="shared" si="187"/>
        <v>200000</v>
      </c>
    </row>
    <row r="329" spans="1:11" s="223" customFormat="1" x14ac:dyDescent="0.2">
      <c r="A329" s="352" t="s">
        <v>649</v>
      </c>
      <c r="B329" s="302" t="s">
        <v>14</v>
      </c>
      <c r="C329" s="285">
        <v>31</v>
      </c>
      <c r="D329" s="285"/>
      <c r="E329" s="286">
        <v>32</v>
      </c>
      <c r="F329" s="287"/>
      <c r="G329" s="288"/>
      <c r="H329" s="289">
        <f t="shared" ref="H329:J329" si="192">H330</f>
        <v>3000</v>
      </c>
      <c r="I329" s="289">
        <f t="shared" si="192"/>
        <v>0</v>
      </c>
      <c r="J329" s="289">
        <f t="shared" si="192"/>
        <v>0</v>
      </c>
      <c r="K329" s="289">
        <f t="shared" si="187"/>
        <v>3000</v>
      </c>
    </row>
    <row r="330" spans="1:11" s="243" customFormat="1" x14ac:dyDescent="0.2">
      <c r="A330" s="238" t="s">
        <v>649</v>
      </c>
      <c r="B330" s="247" t="s">
        <v>14</v>
      </c>
      <c r="C330" s="237">
        <v>31</v>
      </c>
      <c r="D330" s="238"/>
      <c r="E330" s="239">
        <v>329</v>
      </c>
      <c r="F330" s="240"/>
      <c r="G330" s="241"/>
      <c r="H330" s="246">
        <f t="shared" ref="H330:J330" si="193">SUM(H331)</f>
        <v>3000</v>
      </c>
      <c r="I330" s="246">
        <f t="shared" si="193"/>
        <v>0</v>
      </c>
      <c r="J330" s="246">
        <f t="shared" si="193"/>
        <v>0</v>
      </c>
      <c r="K330" s="246">
        <f t="shared" si="187"/>
        <v>3000</v>
      </c>
    </row>
    <row r="331" spans="1:11" s="243" customFormat="1" ht="30" x14ac:dyDescent="0.2">
      <c r="A331" s="182" t="s">
        <v>649</v>
      </c>
      <c r="B331" s="160" t="s">
        <v>14</v>
      </c>
      <c r="C331" s="161">
        <v>31</v>
      </c>
      <c r="D331" s="182" t="s">
        <v>25</v>
      </c>
      <c r="E331" s="163">
        <v>3291</v>
      </c>
      <c r="F331" s="226" t="s">
        <v>152</v>
      </c>
      <c r="G331" s="220"/>
      <c r="H331" s="222">
        <v>3000</v>
      </c>
      <c r="I331" s="222"/>
      <c r="J331" s="222"/>
      <c r="K331" s="222">
        <f t="shared" si="187"/>
        <v>3000</v>
      </c>
    </row>
    <row r="332" spans="1:11" s="243" customFormat="1" x14ac:dyDescent="0.2">
      <c r="A332" s="352" t="s">
        <v>649</v>
      </c>
      <c r="B332" s="302" t="s">
        <v>14</v>
      </c>
      <c r="C332" s="285">
        <v>43</v>
      </c>
      <c r="D332" s="285"/>
      <c r="E332" s="286">
        <v>32</v>
      </c>
      <c r="F332" s="287"/>
      <c r="G332" s="288"/>
      <c r="H332" s="289">
        <f t="shared" ref="H332:I332" si="194">H333+H335+H340</f>
        <v>22925000</v>
      </c>
      <c r="I332" s="289">
        <f t="shared" si="194"/>
        <v>0</v>
      </c>
      <c r="J332" s="289">
        <f t="shared" ref="J332" si="195">J333+J335+J340</f>
        <v>0</v>
      </c>
      <c r="K332" s="289">
        <f t="shared" si="187"/>
        <v>22925000</v>
      </c>
    </row>
    <row r="333" spans="1:11" s="243" customFormat="1" x14ac:dyDescent="0.2">
      <c r="A333" s="206" t="s">
        <v>649</v>
      </c>
      <c r="B333" s="202" t="s">
        <v>14</v>
      </c>
      <c r="C333" s="250">
        <v>43</v>
      </c>
      <c r="D333" s="206"/>
      <c r="E333" s="253">
        <v>321</v>
      </c>
      <c r="F333" s="229"/>
      <c r="G333" s="220"/>
      <c r="H333" s="246">
        <f t="shared" ref="H333:J333" si="196">H334</f>
        <v>400000</v>
      </c>
      <c r="I333" s="246">
        <f t="shared" si="196"/>
        <v>0</v>
      </c>
      <c r="J333" s="246">
        <f t="shared" si="196"/>
        <v>0</v>
      </c>
      <c r="K333" s="246">
        <f t="shared" si="187"/>
        <v>400000</v>
      </c>
    </row>
    <row r="334" spans="1:11" s="243" customFormat="1" x14ac:dyDescent="0.2">
      <c r="A334" s="146" t="s">
        <v>649</v>
      </c>
      <c r="B334" s="144" t="s">
        <v>14</v>
      </c>
      <c r="C334" s="145">
        <v>43</v>
      </c>
      <c r="D334" s="146" t="s">
        <v>25</v>
      </c>
      <c r="E334" s="173">
        <v>3213</v>
      </c>
      <c r="F334" s="226" t="s">
        <v>112</v>
      </c>
      <c r="G334" s="220"/>
      <c r="H334" s="222">
        <v>400000</v>
      </c>
      <c r="I334" s="222"/>
      <c r="J334" s="222"/>
      <c r="K334" s="222">
        <f t="shared" si="187"/>
        <v>400000</v>
      </c>
    </row>
    <row r="335" spans="1:11" s="243" customFormat="1" x14ac:dyDescent="0.2">
      <c r="A335" s="206" t="s">
        <v>649</v>
      </c>
      <c r="B335" s="202" t="s">
        <v>14</v>
      </c>
      <c r="C335" s="250">
        <v>43</v>
      </c>
      <c r="D335" s="206"/>
      <c r="E335" s="253">
        <v>323</v>
      </c>
      <c r="F335" s="229"/>
      <c r="G335" s="220"/>
      <c r="H335" s="246">
        <f t="shared" ref="H335:I335" si="197">SUM(H336:H339)</f>
        <v>12425000</v>
      </c>
      <c r="I335" s="246">
        <f t="shared" si="197"/>
        <v>0</v>
      </c>
      <c r="J335" s="246">
        <f t="shared" ref="J335" si="198">SUM(J336:J339)</f>
        <v>0</v>
      </c>
      <c r="K335" s="246">
        <f t="shared" si="187"/>
        <v>12425000</v>
      </c>
    </row>
    <row r="336" spans="1:11" s="243" customFormat="1" x14ac:dyDescent="0.2">
      <c r="A336" s="146" t="s">
        <v>649</v>
      </c>
      <c r="B336" s="144" t="s">
        <v>14</v>
      </c>
      <c r="C336" s="145">
        <v>43</v>
      </c>
      <c r="D336" s="146" t="s">
        <v>25</v>
      </c>
      <c r="E336" s="173">
        <v>3232</v>
      </c>
      <c r="F336" s="226" t="s">
        <v>118</v>
      </c>
      <c r="G336" s="220"/>
      <c r="H336" s="222">
        <v>8000000</v>
      </c>
      <c r="I336" s="222"/>
      <c r="J336" s="222"/>
      <c r="K336" s="222">
        <f t="shared" si="187"/>
        <v>8000000</v>
      </c>
    </row>
    <row r="337" spans="1:11" s="243" customFormat="1" x14ac:dyDescent="0.2">
      <c r="A337" s="146" t="s">
        <v>649</v>
      </c>
      <c r="B337" s="144" t="s">
        <v>14</v>
      </c>
      <c r="C337" s="145">
        <v>43</v>
      </c>
      <c r="D337" s="146" t="s">
        <v>25</v>
      </c>
      <c r="E337" s="173">
        <v>3235</v>
      </c>
      <c r="F337" s="226" t="s">
        <v>42</v>
      </c>
      <c r="G337" s="220"/>
      <c r="H337" s="222">
        <v>125000</v>
      </c>
      <c r="I337" s="222"/>
      <c r="J337" s="222"/>
      <c r="K337" s="222">
        <f t="shared" si="187"/>
        <v>125000</v>
      </c>
    </row>
    <row r="338" spans="1:11" s="243" customFormat="1" x14ac:dyDescent="0.2">
      <c r="A338" s="146" t="s">
        <v>649</v>
      </c>
      <c r="B338" s="144" t="s">
        <v>14</v>
      </c>
      <c r="C338" s="145">
        <v>43</v>
      </c>
      <c r="D338" s="146" t="s">
        <v>25</v>
      </c>
      <c r="E338" s="173">
        <v>3237</v>
      </c>
      <c r="F338" s="226" t="s">
        <v>36</v>
      </c>
      <c r="G338" s="220"/>
      <c r="H338" s="222">
        <v>300000</v>
      </c>
      <c r="I338" s="222"/>
      <c r="J338" s="222"/>
      <c r="K338" s="222">
        <f t="shared" si="187"/>
        <v>300000</v>
      </c>
    </row>
    <row r="339" spans="1:11" s="243" customFormat="1" x14ac:dyDescent="0.2">
      <c r="A339" s="146" t="s">
        <v>649</v>
      </c>
      <c r="B339" s="144" t="s">
        <v>14</v>
      </c>
      <c r="C339" s="145">
        <v>43</v>
      </c>
      <c r="D339" s="146" t="s">
        <v>25</v>
      </c>
      <c r="E339" s="173">
        <v>3238</v>
      </c>
      <c r="F339" s="226" t="s">
        <v>122</v>
      </c>
      <c r="G339" s="220"/>
      <c r="H339" s="222">
        <v>4000000</v>
      </c>
      <c r="I339" s="222"/>
      <c r="J339" s="222"/>
      <c r="K339" s="222">
        <f t="shared" si="187"/>
        <v>4000000</v>
      </c>
    </row>
    <row r="340" spans="1:11" s="243" customFormat="1" x14ac:dyDescent="0.2">
      <c r="A340" s="238" t="s">
        <v>649</v>
      </c>
      <c r="B340" s="247" t="s">
        <v>14</v>
      </c>
      <c r="C340" s="237">
        <v>43</v>
      </c>
      <c r="D340" s="238"/>
      <c r="E340" s="239">
        <v>329</v>
      </c>
      <c r="F340" s="240"/>
      <c r="G340" s="241"/>
      <c r="H340" s="246">
        <f t="shared" ref="H340:I340" si="199">SUM(H341:H342)</f>
        <v>10100000</v>
      </c>
      <c r="I340" s="246">
        <f t="shared" si="199"/>
        <v>0</v>
      </c>
      <c r="J340" s="246">
        <f t="shared" ref="J340" si="200">SUM(J341:J342)</f>
        <v>0</v>
      </c>
      <c r="K340" s="246">
        <f t="shared" si="187"/>
        <v>10100000</v>
      </c>
    </row>
    <row r="341" spans="1:11" s="243" customFormat="1" ht="30" x14ac:dyDescent="0.2">
      <c r="A341" s="182" t="s">
        <v>649</v>
      </c>
      <c r="B341" s="160" t="s">
        <v>14</v>
      </c>
      <c r="C341" s="161">
        <v>43</v>
      </c>
      <c r="D341" s="182" t="s">
        <v>25</v>
      </c>
      <c r="E341" s="163">
        <v>3291</v>
      </c>
      <c r="F341" s="226" t="s">
        <v>152</v>
      </c>
      <c r="G341" s="220"/>
      <c r="H341" s="222">
        <v>10000000</v>
      </c>
      <c r="I341" s="222"/>
      <c r="J341" s="222"/>
      <c r="K341" s="222">
        <f t="shared" si="187"/>
        <v>10000000</v>
      </c>
    </row>
    <row r="342" spans="1:11" s="243" customFormat="1" x14ac:dyDescent="0.2">
      <c r="A342" s="182" t="s">
        <v>649</v>
      </c>
      <c r="B342" s="160" t="s">
        <v>14</v>
      </c>
      <c r="C342" s="161">
        <v>43</v>
      </c>
      <c r="D342" s="182" t="s">
        <v>25</v>
      </c>
      <c r="E342" s="163">
        <v>3292</v>
      </c>
      <c r="F342" s="226" t="s">
        <v>123</v>
      </c>
      <c r="G342" s="220"/>
      <c r="H342" s="222">
        <v>100000</v>
      </c>
      <c r="I342" s="222"/>
      <c r="J342" s="222"/>
      <c r="K342" s="222">
        <f t="shared" si="187"/>
        <v>100000</v>
      </c>
    </row>
    <row r="343" spans="1:11" s="243" customFormat="1" x14ac:dyDescent="0.2">
      <c r="A343" s="352" t="s">
        <v>649</v>
      </c>
      <c r="B343" s="302" t="s">
        <v>14</v>
      </c>
      <c r="C343" s="285">
        <v>43</v>
      </c>
      <c r="D343" s="285"/>
      <c r="E343" s="286">
        <v>41</v>
      </c>
      <c r="F343" s="287"/>
      <c r="G343" s="288"/>
      <c r="H343" s="289">
        <f t="shared" ref="H343:J343" si="201">H344</f>
        <v>425000</v>
      </c>
      <c r="I343" s="289">
        <f t="shared" si="201"/>
        <v>0</v>
      </c>
      <c r="J343" s="289">
        <f t="shared" si="201"/>
        <v>0</v>
      </c>
      <c r="K343" s="289">
        <f t="shared" si="187"/>
        <v>425000</v>
      </c>
    </row>
    <row r="344" spans="1:11" s="243" customFormat="1" x14ac:dyDescent="0.2">
      <c r="A344" s="206" t="s">
        <v>649</v>
      </c>
      <c r="B344" s="202" t="s">
        <v>14</v>
      </c>
      <c r="C344" s="250">
        <v>43</v>
      </c>
      <c r="D344" s="206"/>
      <c r="E344" s="253">
        <v>412</v>
      </c>
      <c r="F344" s="229"/>
      <c r="G344" s="220"/>
      <c r="H344" s="246">
        <f t="shared" ref="H344:I344" si="202">H346+H345</f>
        <v>425000</v>
      </c>
      <c r="I344" s="246">
        <f t="shared" si="202"/>
        <v>0</v>
      </c>
      <c r="J344" s="246">
        <f t="shared" ref="J344" si="203">J346+J345</f>
        <v>0</v>
      </c>
      <c r="K344" s="246">
        <f t="shared" si="187"/>
        <v>425000</v>
      </c>
    </row>
    <row r="345" spans="1:11" s="243" customFormat="1" x14ac:dyDescent="0.2">
      <c r="A345" s="146" t="s">
        <v>649</v>
      </c>
      <c r="B345" s="144" t="s">
        <v>14</v>
      </c>
      <c r="C345" s="145">
        <v>43</v>
      </c>
      <c r="D345" s="146" t="s">
        <v>25</v>
      </c>
      <c r="E345" s="173">
        <v>4123</v>
      </c>
      <c r="F345" s="226" t="s">
        <v>133</v>
      </c>
      <c r="G345" s="220"/>
      <c r="H345" s="221">
        <v>225000</v>
      </c>
      <c r="I345" s="221"/>
      <c r="J345" s="221"/>
      <c r="K345" s="221">
        <f t="shared" si="187"/>
        <v>225000</v>
      </c>
    </row>
    <row r="346" spans="1:11" s="243" customFormat="1" x14ac:dyDescent="0.2">
      <c r="A346" s="146" t="s">
        <v>649</v>
      </c>
      <c r="B346" s="144" t="s">
        <v>14</v>
      </c>
      <c r="C346" s="145">
        <v>43</v>
      </c>
      <c r="D346" s="146" t="s">
        <v>25</v>
      </c>
      <c r="E346" s="173">
        <v>4126</v>
      </c>
      <c r="F346" s="226" t="s">
        <v>4</v>
      </c>
      <c r="G346" s="220"/>
      <c r="H346" s="222">
        <v>200000</v>
      </c>
      <c r="I346" s="222"/>
      <c r="J346" s="222"/>
      <c r="K346" s="222">
        <f t="shared" si="187"/>
        <v>200000</v>
      </c>
    </row>
    <row r="347" spans="1:11" s="243" customFormat="1" x14ac:dyDescent="0.2">
      <c r="A347" s="352" t="s">
        <v>649</v>
      </c>
      <c r="B347" s="302" t="s">
        <v>14</v>
      </c>
      <c r="C347" s="285">
        <v>43</v>
      </c>
      <c r="D347" s="285"/>
      <c r="E347" s="286">
        <v>42</v>
      </c>
      <c r="F347" s="287"/>
      <c r="G347" s="288"/>
      <c r="H347" s="289">
        <f t="shared" ref="H347:I347" si="204">H348+H352</f>
        <v>2947500</v>
      </c>
      <c r="I347" s="289">
        <f t="shared" si="204"/>
        <v>0</v>
      </c>
      <c r="J347" s="289">
        <f t="shared" ref="J347" si="205">J348+J352</f>
        <v>0</v>
      </c>
      <c r="K347" s="289">
        <f t="shared" si="187"/>
        <v>2947500</v>
      </c>
    </row>
    <row r="348" spans="1:11" s="243" customFormat="1" x14ac:dyDescent="0.2">
      <c r="A348" s="206" t="s">
        <v>649</v>
      </c>
      <c r="B348" s="202" t="s">
        <v>14</v>
      </c>
      <c r="C348" s="250">
        <v>43</v>
      </c>
      <c r="D348" s="206"/>
      <c r="E348" s="253">
        <v>422</v>
      </c>
      <c r="F348" s="229"/>
      <c r="G348" s="220"/>
      <c r="H348" s="246">
        <f t="shared" ref="H348:I348" si="206">SUM(H349:H351)</f>
        <v>917500</v>
      </c>
      <c r="I348" s="246">
        <f t="shared" si="206"/>
        <v>0</v>
      </c>
      <c r="J348" s="246">
        <f t="shared" ref="J348" si="207">SUM(J349:J351)</f>
        <v>0</v>
      </c>
      <c r="K348" s="246">
        <f t="shared" si="187"/>
        <v>917500</v>
      </c>
    </row>
    <row r="349" spans="1:11" s="243" customFormat="1" x14ac:dyDescent="0.2">
      <c r="A349" s="146" t="s">
        <v>649</v>
      </c>
      <c r="B349" s="144" t="s">
        <v>14</v>
      </c>
      <c r="C349" s="145">
        <v>43</v>
      </c>
      <c r="D349" s="146" t="s">
        <v>25</v>
      </c>
      <c r="E349" s="173">
        <v>4221</v>
      </c>
      <c r="F349" s="226" t="s">
        <v>129</v>
      </c>
      <c r="G349" s="220"/>
      <c r="H349" s="222">
        <v>567500</v>
      </c>
      <c r="I349" s="222"/>
      <c r="J349" s="222"/>
      <c r="K349" s="222">
        <f t="shared" si="187"/>
        <v>567500</v>
      </c>
    </row>
    <row r="350" spans="1:11" s="243" customFormat="1" x14ac:dyDescent="0.2">
      <c r="A350" s="146" t="s">
        <v>649</v>
      </c>
      <c r="B350" s="144" t="s">
        <v>14</v>
      </c>
      <c r="C350" s="145">
        <v>43</v>
      </c>
      <c r="D350" s="146" t="s">
        <v>25</v>
      </c>
      <c r="E350" s="173">
        <v>4222</v>
      </c>
      <c r="F350" s="226" t="s">
        <v>130</v>
      </c>
      <c r="G350" s="220"/>
      <c r="H350" s="222">
        <v>200000</v>
      </c>
      <c r="I350" s="222"/>
      <c r="J350" s="222"/>
      <c r="K350" s="222">
        <f t="shared" si="187"/>
        <v>200000</v>
      </c>
    </row>
    <row r="351" spans="1:11" s="243" customFormat="1" x14ac:dyDescent="0.2">
      <c r="A351" s="146" t="s">
        <v>649</v>
      </c>
      <c r="B351" s="144" t="s">
        <v>14</v>
      </c>
      <c r="C351" s="145">
        <v>43</v>
      </c>
      <c r="D351" s="146" t="s">
        <v>25</v>
      </c>
      <c r="E351" s="173">
        <v>4227</v>
      </c>
      <c r="F351" s="226" t="s">
        <v>132</v>
      </c>
      <c r="G351" s="220"/>
      <c r="H351" s="222">
        <v>150000</v>
      </c>
      <c r="I351" s="222"/>
      <c r="J351" s="222"/>
      <c r="K351" s="222">
        <f t="shared" si="187"/>
        <v>150000</v>
      </c>
    </row>
    <row r="352" spans="1:11" s="243" customFormat="1" x14ac:dyDescent="0.2">
      <c r="A352" s="238" t="s">
        <v>649</v>
      </c>
      <c r="B352" s="247" t="s">
        <v>14</v>
      </c>
      <c r="C352" s="237">
        <v>43</v>
      </c>
      <c r="D352" s="238"/>
      <c r="E352" s="239">
        <v>426</v>
      </c>
      <c r="F352" s="240"/>
      <c r="G352" s="241"/>
      <c r="H352" s="246">
        <f t="shared" ref="H352:J352" si="208">H353</f>
        <v>2030000</v>
      </c>
      <c r="I352" s="246">
        <f t="shared" si="208"/>
        <v>0</v>
      </c>
      <c r="J352" s="246">
        <f t="shared" si="208"/>
        <v>0</v>
      </c>
      <c r="K352" s="246">
        <f t="shared" si="187"/>
        <v>2030000</v>
      </c>
    </row>
    <row r="353" spans="1:11" s="243" customFormat="1" x14ac:dyDescent="0.2">
      <c r="A353" s="182" t="s">
        <v>649</v>
      </c>
      <c r="B353" s="160" t="s">
        <v>14</v>
      </c>
      <c r="C353" s="161">
        <v>43</v>
      </c>
      <c r="D353" s="182" t="s">
        <v>25</v>
      </c>
      <c r="E353" s="163">
        <v>4262</v>
      </c>
      <c r="F353" s="226" t="s">
        <v>135</v>
      </c>
      <c r="G353" s="220"/>
      <c r="H353" s="222">
        <v>2030000</v>
      </c>
      <c r="I353" s="222"/>
      <c r="J353" s="222"/>
      <c r="K353" s="222">
        <f t="shared" si="187"/>
        <v>2030000</v>
      </c>
    </row>
    <row r="354" spans="1:11" s="243" customFormat="1" x14ac:dyDescent="0.2">
      <c r="A354" s="352" t="s">
        <v>649</v>
      </c>
      <c r="B354" s="302" t="s">
        <v>14</v>
      </c>
      <c r="C354" s="285">
        <v>43</v>
      </c>
      <c r="D354" s="285"/>
      <c r="E354" s="286">
        <v>45</v>
      </c>
      <c r="F354" s="287"/>
      <c r="G354" s="288"/>
      <c r="H354" s="289">
        <f t="shared" ref="H354:I354" si="209">H355+H357</f>
        <v>3185700</v>
      </c>
      <c r="I354" s="289">
        <f t="shared" si="209"/>
        <v>0</v>
      </c>
      <c r="J354" s="289">
        <f t="shared" ref="J354" si="210">J355+J357</f>
        <v>0</v>
      </c>
      <c r="K354" s="289">
        <f t="shared" si="187"/>
        <v>3185700</v>
      </c>
    </row>
    <row r="355" spans="1:11" s="243" customFormat="1" x14ac:dyDescent="0.2">
      <c r="A355" s="206" t="s">
        <v>649</v>
      </c>
      <c r="B355" s="202" t="s">
        <v>14</v>
      </c>
      <c r="C355" s="250">
        <v>43</v>
      </c>
      <c r="D355" s="206"/>
      <c r="E355" s="253">
        <v>452</v>
      </c>
      <c r="F355" s="229"/>
      <c r="G355" s="220"/>
      <c r="H355" s="242">
        <f t="shared" ref="H355:J355" si="211">H356</f>
        <v>750000</v>
      </c>
      <c r="I355" s="242">
        <f t="shared" si="211"/>
        <v>0</v>
      </c>
      <c r="J355" s="242">
        <f t="shared" si="211"/>
        <v>0</v>
      </c>
      <c r="K355" s="242">
        <f t="shared" si="187"/>
        <v>750000</v>
      </c>
    </row>
    <row r="356" spans="1:11" s="243" customFormat="1" x14ac:dyDescent="0.2">
      <c r="A356" s="146" t="s">
        <v>649</v>
      </c>
      <c r="B356" s="144" t="s">
        <v>14</v>
      </c>
      <c r="C356" s="145">
        <v>43</v>
      </c>
      <c r="D356" s="146" t="s">
        <v>25</v>
      </c>
      <c r="E356" s="173">
        <v>4521</v>
      </c>
      <c r="F356" s="228" t="s">
        <v>137</v>
      </c>
      <c r="G356" s="205"/>
      <c r="H356" s="222">
        <v>750000</v>
      </c>
      <c r="I356" s="222"/>
      <c r="J356" s="222"/>
      <c r="K356" s="222">
        <f t="shared" si="187"/>
        <v>750000</v>
      </c>
    </row>
    <row r="357" spans="1:11" s="243" customFormat="1" x14ac:dyDescent="0.2">
      <c r="A357" s="206" t="s">
        <v>649</v>
      </c>
      <c r="B357" s="202" t="s">
        <v>14</v>
      </c>
      <c r="C357" s="250">
        <v>43</v>
      </c>
      <c r="D357" s="206"/>
      <c r="E357" s="253">
        <v>453</v>
      </c>
      <c r="F357" s="229"/>
      <c r="G357" s="220"/>
      <c r="H357" s="242">
        <f t="shared" ref="H357:J357" si="212">H358</f>
        <v>2435700</v>
      </c>
      <c r="I357" s="242">
        <f t="shared" si="212"/>
        <v>0</v>
      </c>
      <c r="J357" s="242">
        <f t="shared" si="212"/>
        <v>0</v>
      </c>
      <c r="K357" s="242">
        <f t="shared" si="187"/>
        <v>2435700</v>
      </c>
    </row>
    <row r="358" spans="1:11" s="243" customFormat="1" x14ac:dyDescent="0.2">
      <c r="A358" s="146" t="s">
        <v>649</v>
      </c>
      <c r="B358" s="144" t="s">
        <v>14</v>
      </c>
      <c r="C358" s="145">
        <v>43</v>
      </c>
      <c r="D358" s="146" t="s">
        <v>25</v>
      </c>
      <c r="E358" s="173">
        <v>4531</v>
      </c>
      <c r="F358" s="226" t="s">
        <v>145</v>
      </c>
      <c r="G358" s="220"/>
      <c r="H358" s="222">
        <v>2435700</v>
      </c>
      <c r="I358" s="222"/>
      <c r="J358" s="222"/>
      <c r="K358" s="222">
        <f t="shared" si="187"/>
        <v>2435700</v>
      </c>
    </row>
    <row r="359" spans="1:11" s="243" customFormat="1" x14ac:dyDescent="0.2">
      <c r="A359" s="352" t="s">
        <v>649</v>
      </c>
      <c r="B359" s="302" t="s">
        <v>14</v>
      </c>
      <c r="C359" s="285">
        <v>51</v>
      </c>
      <c r="D359" s="285"/>
      <c r="E359" s="286">
        <v>32</v>
      </c>
      <c r="F359" s="287"/>
      <c r="G359" s="288"/>
      <c r="H359" s="289">
        <f t="shared" ref="H359:J360" si="213">H360</f>
        <v>50000</v>
      </c>
      <c r="I359" s="289">
        <f t="shared" si="213"/>
        <v>0</v>
      </c>
      <c r="J359" s="289">
        <f t="shared" si="213"/>
        <v>0</v>
      </c>
      <c r="K359" s="289">
        <f t="shared" si="187"/>
        <v>50000</v>
      </c>
    </row>
    <row r="360" spans="1:11" s="243" customFormat="1" x14ac:dyDescent="0.2">
      <c r="A360" s="206" t="s">
        <v>649</v>
      </c>
      <c r="B360" s="202" t="s">
        <v>14</v>
      </c>
      <c r="C360" s="250">
        <v>51</v>
      </c>
      <c r="D360" s="206"/>
      <c r="E360" s="253">
        <v>321</v>
      </c>
      <c r="F360" s="229"/>
      <c r="G360" s="220"/>
      <c r="H360" s="242">
        <f t="shared" si="213"/>
        <v>50000</v>
      </c>
      <c r="I360" s="242">
        <f t="shared" si="213"/>
        <v>0</v>
      </c>
      <c r="J360" s="242">
        <f t="shared" si="213"/>
        <v>0</v>
      </c>
      <c r="K360" s="242">
        <f t="shared" si="187"/>
        <v>50000</v>
      </c>
    </row>
    <row r="361" spans="1:11" s="243" customFormat="1" x14ac:dyDescent="0.2">
      <c r="A361" s="146" t="s">
        <v>649</v>
      </c>
      <c r="B361" s="144" t="s">
        <v>14</v>
      </c>
      <c r="C361" s="145">
        <v>51</v>
      </c>
      <c r="D361" s="146" t="s">
        <v>25</v>
      </c>
      <c r="E361" s="173">
        <v>3211</v>
      </c>
      <c r="F361" s="226" t="s">
        <v>110</v>
      </c>
      <c r="G361" s="220"/>
      <c r="H361" s="222">
        <v>50000</v>
      </c>
      <c r="I361" s="222"/>
      <c r="J361" s="222"/>
      <c r="K361" s="222">
        <f t="shared" si="187"/>
        <v>50000</v>
      </c>
    </row>
    <row r="362" spans="1:11" s="243" customFormat="1" x14ac:dyDescent="0.2">
      <c r="A362" s="352" t="s">
        <v>649</v>
      </c>
      <c r="B362" s="302" t="s">
        <v>14</v>
      </c>
      <c r="C362" s="285">
        <v>52</v>
      </c>
      <c r="D362" s="285"/>
      <c r="E362" s="286">
        <v>32</v>
      </c>
      <c r="F362" s="287"/>
      <c r="G362" s="288"/>
      <c r="H362" s="289">
        <f t="shared" ref="H362:J363" si="214">H363</f>
        <v>100000</v>
      </c>
      <c r="I362" s="289">
        <f t="shared" si="214"/>
        <v>0</v>
      </c>
      <c r="J362" s="289">
        <f t="shared" si="214"/>
        <v>0</v>
      </c>
      <c r="K362" s="289">
        <f t="shared" si="187"/>
        <v>100000</v>
      </c>
    </row>
    <row r="363" spans="1:11" s="243" customFormat="1" x14ac:dyDescent="0.2">
      <c r="A363" s="238" t="s">
        <v>649</v>
      </c>
      <c r="B363" s="247" t="s">
        <v>14</v>
      </c>
      <c r="C363" s="237">
        <v>52</v>
      </c>
      <c r="D363" s="238"/>
      <c r="E363" s="239">
        <v>324</v>
      </c>
      <c r="F363" s="240"/>
      <c r="G363" s="241"/>
      <c r="H363" s="242">
        <f t="shared" si="214"/>
        <v>100000</v>
      </c>
      <c r="I363" s="242">
        <f t="shared" si="214"/>
        <v>0</v>
      </c>
      <c r="J363" s="242">
        <f t="shared" si="214"/>
        <v>0</v>
      </c>
      <c r="K363" s="242">
        <f t="shared" si="187"/>
        <v>100000</v>
      </c>
    </row>
    <row r="364" spans="1:11" s="243" customFormat="1" ht="30" x14ac:dyDescent="0.2">
      <c r="A364" s="182" t="s">
        <v>649</v>
      </c>
      <c r="B364" s="160" t="s">
        <v>14</v>
      </c>
      <c r="C364" s="161">
        <v>52</v>
      </c>
      <c r="D364" s="182" t="s">
        <v>25</v>
      </c>
      <c r="E364" s="163">
        <v>3241</v>
      </c>
      <c r="F364" s="226" t="s">
        <v>238</v>
      </c>
      <c r="G364" s="220"/>
      <c r="H364" s="222">
        <v>100000</v>
      </c>
      <c r="I364" s="222"/>
      <c r="J364" s="222"/>
      <c r="K364" s="222">
        <f t="shared" si="187"/>
        <v>100000</v>
      </c>
    </row>
    <row r="365" spans="1:11" ht="33.75" x14ac:dyDescent="0.2">
      <c r="A365" s="353" t="s">
        <v>649</v>
      </c>
      <c r="B365" s="296" t="s">
        <v>8</v>
      </c>
      <c r="C365" s="296"/>
      <c r="D365" s="296"/>
      <c r="E365" s="297"/>
      <c r="F365" s="299" t="s">
        <v>363</v>
      </c>
      <c r="G365" s="300" t="s">
        <v>689</v>
      </c>
      <c r="H365" s="301">
        <f>H369+H373+H366</f>
        <v>8900000</v>
      </c>
      <c r="I365" s="301">
        <f t="shared" ref="I365:J365" si="215">I369+I373+I366</f>
        <v>2700000</v>
      </c>
      <c r="J365" s="301">
        <f t="shared" si="215"/>
        <v>400000</v>
      </c>
      <c r="K365" s="301">
        <f t="shared" si="187"/>
        <v>6600000</v>
      </c>
    </row>
    <row r="366" spans="1:11" s="257" customFormat="1" x14ac:dyDescent="0.2">
      <c r="A366" s="352" t="s">
        <v>649</v>
      </c>
      <c r="B366" s="302" t="s">
        <v>8</v>
      </c>
      <c r="C366" s="285">
        <v>11</v>
      </c>
      <c r="D366" s="285"/>
      <c r="E366" s="286">
        <v>36</v>
      </c>
      <c r="F366" s="287"/>
      <c r="G366" s="288"/>
      <c r="H366" s="289">
        <f t="shared" ref="H366:J367" si="216">H367</f>
        <v>0</v>
      </c>
      <c r="I366" s="289">
        <f t="shared" si="216"/>
        <v>0</v>
      </c>
      <c r="J366" s="289">
        <f t="shared" si="216"/>
        <v>400000</v>
      </c>
      <c r="K366" s="289">
        <f t="shared" si="187"/>
        <v>400000</v>
      </c>
    </row>
    <row r="367" spans="1:11" s="196" customFormat="1" x14ac:dyDescent="0.2">
      <c r="A367" s="181" t="s">
        <v>649</v>
      </c>
      <c r="B367" s="153" t="s">
        <v>8</v>
      </c>
      <c r="C367" s="154">
        <v>11</v>
      </c>
      <c r="D367" s="181"/>
      <c r="E367" s="156">
        <v>369</v>
      </c>
      <c r="F367" s="225"/>
      <c r="G367" s="157"/>
      <c r="H367" s="158">
        <f>H368</f>
        <v>0</v>
      </c>
      <c r="I367" s="158">
        <f t="shared" si="216"/>
        <v>0</v>
      </c>
      <c r="J367" s="158">
        <f t="shared" si="216"/>
        <v>400000</v>
      </c>
      <c r="K367" s="158">
        <f t="shared" si="187"/>
        <v>400000</v>
      </c>
    </row>
    <row r="368" spans="1:11" s="258" customFormat="1" ht="30" x14ac:dyDescent="0.2">
      <c r="A368" s="182" t="s">
        <v>649</v>
      </c>
      <c r="B368" s="160" t="s">
        <v>8</v>
      </c>
      <c r="C368" s="161">
        <v>11</v>
      </c>
      <c r="D368" s="182" t="s">
        <v>25</v>
      </c>
      <c r="E368" s="163">
        <v>3692</v>
      </c>
      <c r="F368" s="226" t="s">
        <v>929</v>
      </c>
      <c r="G368" s="241"/>
      <c r="H368" s="244">
        <v>0</v>
      </c>
      <c r="I368" s="244"/>
      <c r="J368" s="244">
        <v>400000</v>
      </c>
      <c r="K368" s="244">
        <f t="shared" si="187"/>
        <v>400000</v>
      </c>
    </row>
    <row r="369" spans="1:11" x14ac:dyDescent="0.2">
      <c r="A369" s="352" t="s">
        <v>649</v>
      </c>
      <c r="B369" s="302" t="s">
        <v>8</v>
      </c>
      <c r="C369" s="285">
        <v>11</v>
      </c>
      <c r="D369" s="285"/>
      <c r="E369" s="286">
        <v>42</v>
      </c>
      <c r="F369" s="287"/>
      <c r="G369" s="288"/>
      <c r="H369" s="289">
        <f t="shared" ref="H369:J369" si="217">H370</f>
        <v>3200000</v>
      </c>
      <c r="I369" s="289">
        <f t="shared" si="217"/>
        <v>2700000</v>
      </c>
      <c r="J369" s="289">
        <f t="shared" si="217"/>
        <v>0</v>
      </c>
      <c r="K369" s="289">
        <f t="shared" si="187"/>
        <v>500000</v>
      </c>
    </row>
    <row r="370" spans="1:11" s="166" customFormat="1" x14ac:dyDescent="0.2">
      <c r="A370" s="181" t="s">
        <v>649</v>
      </c>
      <c r="B370" s="153" t="s">
        <v>8</v>
      </c>
      <c r="C370" s="154">
        <v>11</v>
      </c>
      <c r="D370" s="181"/>
      <c r="E370" s="156">
        <v>423</v>
      </c>
      <c r="F370" s="225"/>
      <c r="G370" s="157"/>
      <c r="H370" s="158">
        <f>H371+H372</f>
        <v>3200000</v>
      </c>
      <c r="I370" s="158">
        <f>I371+I372</f>
        <v>2700000</v>
      </c>
      <c r="J370" s="158">
        <f>J371+J372</f>
        <v>0</v>
      </c>
      <c r="K370" s="158">
        <f t="shared" si="187"/>
        <v>500000</v>
      </c>
    </row>
    <row r="371" spans="1:11" s="223" customFormat="1" ht="15" x14ac:dyDescent="0.2">
      <c r="A371" s="182" t="s">
        <v>649</v>
      </c>
      <c r="B371" s="160" t="s">
        <v>8</v>
      </c>
      <c r="C371" s="161">
        <v>11</v>
      </c>
      <c r="D371" s="182" t="s">
        <v>25</v>
      </c>
      <c r="E371" s="163">
        <v>4231</v>
      </c>
      <c r="F371" s="226" t="s">
        <v>128</v>
      </c>
      <c r="G371" s="241"/>
      <c r="H371" s="244">
        <v>500000</v>
      </c>
      <c r="I371" s="244"/>
      <c r="J371" s="244"/>
      <c r="K371" s="244">
        <f t="shared" si="187"/>
        <v>500000</v>
      </c>
    </row>
    <row r="372" spans="1:11" s="223" customFormat="1" ht="30" x14ac:dyDescent="0.2">
      <c r="A372" s="182" t="s">
        <v>649</v>
      </c>
      <c r="B372" s="160" t="s">
        <v>8</v>
      </c>
      <c r="C372" s="161">
        <v>11</v>
      </c>
      <c r="D372" s="182" t="s">
        <v>25</v>
      </c>
      <c r="E372" s="163">
        <v>4233</v>
      </c>
      <c r="F372" s="226" t="s">
        <v>142</v>
      </c>
      <c r="G372" s="241"/>
      <c r="H372" s="244">
        <v>2700000</v>
      </c>
      <c r="I372" s="244">
        <v>2700000</v>
      </c>
      <c r="J372" s="244"/>
      <c r="K372" s="244">
        <f t="shared" si="187"/>
        <v>0</v>
      </c>
    </row>
    <row r="373" spans="1:11" s="166" customFormat="1" x14ac:dyDescent="0.2">
      <c r="A373" s="352" t="s">
        <v>649</v>
      </c>
      <c r="B373" s="302" t="s">
        <v>8</v>
      </c>
      <c r="C373" s="285">
        <v>43</v>
      </c>
      <c r="D373" s="285"/>
      <c r="E373" s="286">
        <v>42</v>
      </c>
      <c r="F373" s="287"/>
      <c r="G373" s="288"/>
      <c r="H373" s="289">
        <f t="shared" ref="H373:J374" si="218">H374</f>
        <v>5700000</v>
      </c>
      <c r="I373" s="289">
        <f t="shared" si="218"/>
        <v>0</v>
      </c>
      <c r="J373" s="289">
        <f t="shared" si="218"/>
        <v>0</v>
      </c>
      <c r="K373" s="289">
        <f t="shared" si="187"/>
        <v>5700000</v>
      </c>
    </row>
    <row r="374" spans="1:11" s="167" customFormat="1" x14ac:dyDescent="0.2">
      <c r="A374" s="181" t="s">
        <v>649</v>
      </c>
      <c r="B374" s="153" t="s">
        <v>8</v>
      </c>
      <c r="C374" s="154">
        <v>43</v>
      </c>
      <c r="D374" s="181"/>
      <c r="E374" s="156">
        <v>423</v>
      </c>
      <c r="F374" s="225"/>
      <c r="G374" s="157"/>
      <c r="H374" s="158">
        <f t="shared" si="218"/>
        <v>5700000</v>
      </c>
      <c r="I374" s="158">
        <f t="shared" si="218"/>
        <v>0</v>
      </c>
      <c r="J374" s="158">
        <f t="shared" si="218"/>
        <v>0</v>
      </c>
      <c r="K374" s="158">
        <f t="shared" si="187"/>
        <v>5700000</v>
      </c>
    </row>
    <row r="375" spans="1:11" s="166" customFormat="1" ht="30" x14ac:dyDescent="0.2">
      <c r="A375" s="182" t="s">
        <v>649</v>
      </c>
      <c r="B375" s="160" t="s">
        <v>8</v>
      </c>
      <c r="C375" s="161">
        <v>43</v>
      </c>
      <c r="D375" s="182" t="s">
        <v>25</v>
      </c>
      <c r="E375" s="163">
        <v>4233</v>
      </c>
      <c r="F375" s="226" t="s">
        <v>142</v>
      </c>
      <c r="G375" s="164"/>
      <c r="H375" s="222">
        <v>5700000</v>
      </c>
      <c r="I375" s="222"/>
      <c r="J375" s="222"/>
      <c r="K375" s="222">
        <f t="shared" si="187"/>
        <v>5700000</v>
      </c>
    </row>
    <row r="376" spans="1:11" s="166" customFormat="1" ht="47.25" x14ac:dyDescent="0.2">
      <c r="A376" s="353" t="s">
        <v>649</v>
      </c>
      <c r="B376" s="296" t="s">
        <v>91</v>
      </c>
      <c r="C376" s="296"/>
      <c r="D376" s="296"/>
      <c r="E376" s="297"/>
      <c r="F376" s="299" t="s">
        <v>90</v>
      </c>
      <c r="G376" s="300" t="s">
        <v>689</v>
      </c>
      <c r="H376" s="301">
        <f t="shared" ref="H376:I376" si="219">H380+H377</f>
        <v>4000000</v>
      </c>
      <c r="I376" s="301">
        <f t="shared" si="219"/>
        <v>0</v>
      </c>
      <c r="J376" s="301">
        <f t="shared" ref="J376" si="220">J380+J377</f>
        <v>0</v>
      </c>
      <c r="K376" s="301">
        <f t="shared" si="187"/>
        <v>4000000</v>
      </c>
    </row>
    <row r="377" spans="1:11" s="166" customFormat="1" x14ac:dyDescent="0.2">
      <c r="A377" s="352" t="s">
        <v>649</v>
      </c>
      <c r="B377" s="302" t="s">
        <v>91</v>
      </c>
      <c r="C377" s="285">
        <v>43</v>
      </c>
      <c r="D377" s="285"/>
      <c r="E377" s="286">
        <v>41</v>
      </c>
      <c r="F377" s="287"/>
      <c r="G377" s="288"/>
      <c r="H377" s="289">
        <f t="shared" ref="H377:J377" si="221">H378</f>
        <v>3500000</v>
      </c>
      <c r="I377" s="289">
        <f t="shared" si="221"/>
        <v>0</v>
      </c>
      <c r="J377" s="289">
        <f t="shared" si="221"/>
        <v>0</v>
      </c>
      <c r="K377" s="289">
        <f t="shared" si="187"/>
        <v>3500000</v>
      </c>
    </row>
    <row r="378" spans="1:11" s="167" customFormat="1" x14ac:dyDescent="0.2">
      <c r="A378" s="181" t="s">
        <v>649</v>
      </c>
      <c r="B378" s="153" t="s">
        <v>91</v>
      </c>
      <c r="C378" s="154">
        <v>43</v>
      </c>
      <c r="D378" s="155"/>
      <c r="E378" s="156">
        <v>412</v>
      </c>
      <c r="F378" s="225"/>
      <c r="G378" s="157"/>
      <c r="H378" s="158">
        <f t="shared" ref="H378:J378" si="222">SUM(H379)</f>
        <v>3500000</v>
      </c>
      <c r="I378" s="158">
        <f t="shared" si="222"/>
        <v>0</v>
      </c>
      <c r="J378" s="158">
        <f t="shared" si="222"/>
        <v>0</v>
      </c>
      <c r="K378" s="158">
        <f t="shared" si="187"/>
        <v>3500000</v>
      </c>
    </row>
    <row r="379" spans="1:11" s="223" customFormat="1" ht="15" x14ac:dyDescent="0.2">
      <c r="A379" s="182" t="s">
        <v>649</v>
      </c>
      <c r="B379" s="160" t="s">
        <v>91</v>
      </c>
      <c r="C379" s="161">
        <v>43</v>
      </c>
      <c r="D379" s="162" t="s">
        <v>25</v>
      </c>
      <c r="E379" s="163">
        <v>4123</v>
      </c>
      <c r="F379" s="226" t="s">
        <v>133</v>
      </c>
      <c r="G379" s="220"/>
      <c r="H379" s="222">
        <v>3500000</v>
      </c>
      <c r="I379" s="222"/>
      <c r="J379" s="222"/>
      <c r="K379" s="222">
        <f t="shared" si="187"/>
        <v>3500000</v>
      </c>
    </row>
    <row r="380" spans="1:11" s="166" customFormat="1" x14ac:dyDescent="0.2">
      <c r="A380" s="352" t="s">
        <v>649</v>
      </c>
      <c r="B380" s="302" t="s">
        <v>91</v>
      </c>
      <c r="C380" s="285">
        <v>43</v>
      </c>
      <c r="D380" s="285"/>
      <c r="E380" s="286">
        <v>42</v>
      </c>
      <c r="F380" s="287"/>
      <c r="G380" s="288"/>
      <c r="H380" s="289">
        <f t="shared" ref="H380:J380" si="223">H381</f>
        <v>500000</v>
      </c>
      <c r="I380" s="289">
        <f t="shared" si="223"/>
        <v>0</v>
      </c>
      <c r="J380" s="289">
        <f t="shared" si="223"/>
        <v>0</v>
      </c>
      <c r="K380" s="289">
        <f t="shared" si="187"/>
        <v>500000</v>
      </c>
    </row>
    <row r="381" spans="1:11" s="167" customFormat="1" x14ac:dyDescent="0.2">
      <c r="A381" s="181" t="s">
        <v>649</v>
      </c>
      <c r="B381" s="153" t="s">
        <v>91</v>
      </c>
      <c r="C381" s="154">
        <v>43</v>
      </c>
      <c r="D381" s="155"/>
      <c r="E381" s="156">
        <v>422</v>
      </c>
      <c r="F381" s="225"/>
      <c r="G381" s="157"/>
      <c r="H381" s="158">
        <f t="shared" ref="H381:J381" si="224">SUM(H382)</f>
        <v>500000</v>
      </c>
      <c r="I381" s="158">
        <f t="shared" si="224"/>
        <v>0</v>
      </c>
      <c r="J381" s="158">
        <f t="shared" si="224"/>
        <v>0</v>
      </c>
      <c r="K381" s="158">
        <f t="shared" si="187"/>
        <v>500000</v>
      </c>
    </row>
    <row r="382" spans="1:11" s="223" customFormat="1" ht="15" x14ac:dyDescent="0.2">
      <c r="A382" s="182" t="s">
        <v>649</v>
      </c>
      <c r="B382" s="160" t="s">
        <v>91</v>
      </c>
      <c r="C382" s="161">
        <v>43</v>
      </c>
      <c r="D382" s="162" t="s">
        <v>25</v>
      </c>
      <c r="E382" s="163">
        <v>4227</v>
      </c>
      <c r="F382" s="226" t="s">
        <v>132</v>
      </c>
      <c r="G382" s="220"/>
      <c r="H382" s="222">
        <v>500000</v>
      </c>
      <c r="I382" s="222"/>
      <c r="J382" s="222"/>
      <c r="K382" s="222">
        <f t="shared" si="187"/>
        <v>500000</v>
      </c>
    </row>
    <row r="383" spans="1:11" ht="47.25" x14ac:dyDescent="0.2">
      <c r="A383" s="353" t="s">
        <v>649</v>
      </c>
      <c r="B383" s="296" t="s">
        <v>706</v>
      </c>
      <c r="C383" s="296"/>
      <c r="D383" s="296"/>
      <c r="E383" s="297"/>
      <c r="F383" s="299" t="s">
        <v>704</v>
      </c>
      <c r="G383" s="300" t="s">
        <v>689</v>
      </c>
      <c r="H383" s="301">
        <f t="shared" ref="H383:J385" si="225">H384</f>
        <v>4109550</v>
      </c>
      <c r="I383" s="301">
        <f t="shared" si="225"/>
        <v>0</v>
      </c>
      <c r="J383" s="301">
        <f t="shared" si="225"/>
        <v>0</v>
      </c>
      <c r="K383" s="301">
        <f t="shared" si="187"/>
        <v>4109550</v>
      </c>
    </row>
    <row r="384" spans="1:11" x14ac:dyDescent="0.2">
      <c r="A384" s="352" t="s">
        <v>649</v>
      </c>
      <c r="B384" s="302" t="s">
        <v>706</v>
      </c>
      <c r="C384" s="285">
        <v>11</v>
      </c>
      <c r="D384" s="285"/>
      <c r="E384" s="286">
        <v>42</v>
      </c>
      <c r="F384" s="287"/>
      <c r="G384" s="288"/>
      <c r="H384" s="289">
        <f t="shared" si="225"/>
        <v>4109550</v>
      </c>
      <c r="I384" s="289">
        <f t="shared" si="225"/>
        <v>0</v>
      </c>
      <c r="J384" s="289">
        <f t="shared" si="225"/>
        <v>0</v>
      </c>
      <c r="K384" s="289">
        <f t="shared" si="187"/>
        <v>4109550</v>
      </c>
    </row>
    <row r="385" spans="1:11" s="152" customFormat="1" x14ac:dyDescent="0.2">
      <c r="A385" s="181" t="s">
        <v>649</v>
      </c>
      <c r="B385" s="153" t="s">
        <v>706</v>
      </c>
      <c r="C385" s="154">
        <v>11</v>
      </c>
      <c r="D385" s="155"/>
      <c r="E385" s="156">
        <v>422</v>
      </c>
      <c r="F385" s="225"/>
      <c r="G385" s="157"/>
      <c r="H385" s="158">
        <f t="shared" si="225"/>
        <v>4109550</v>
      </c>
      <c r="I385" s="158">
        <f t="shared" si="225"/>
        <v>0</v>
      </c>
      <c r="J385" s="158">
        <f t="shared" si="225"/>
        <v>0</v>
      </c>
      <c r="K385" s="158">
        <f t="shared" si="187"/>
        <v>4109550</v>
      </c>
    </row>
    <row r="386" spans="1:11" s="243" customFormat="1" x14ac:dyDescent="0.2">
      <c r="A386" s="182" t="s">
        <v>649</v>
      </c>
      <c r="B386" s="160" t="s">
        <v>706</v>
      </c>
      <c r="C386" s="161">
        <v>11</v>
      </c>
      <c r="D386" s="162" t="s">
        <v>25</v>
      </c>
      <c r="E386" s="163">
        <v>4227</v>
      </c>
      <c r="F386" s="226" t="s">
        <v>132</v>
      </c>
      <c r="G386" s="220"/>
      <c r="H386" s="244">
        <v>4109550</v>
      </c>
      <c r="I386" s="244"/>
      <c r="J386" s="244"/>
      <c r="K386" s="244">
        <f t="shared" si="187"/>
        <v>4109550</v>
      </c>
    </row>
    <row r="387" spans="1:11" ht="33.75" x14ac:dyDescent="0.2">
      <c r="A387" s="353" t="s">
        <v>649</v>
      </c>
      <c r="B387" s="296" t="s">
        <v>707</v>
      </c>
      <c r="C387" s="296"/>
      <c r="D387" s="296"/>
      <c r="E387" s="297"/>
      <c r="F387" s="299" t="s">
        <v>705</v>
      </c>
      <c r="G387" s="300" t="s">
        <v>689</v>
      </c>
      <c r="H387" s="301">
        <f t="shared" ref="H387:J389" si="226">H388</f>
        <v>1500000</v>
      </c>
      <c r="I387" s="301">
        <f t="shared" si="226"/>
        <v>0</v>
      </c>
      <c r="J387" s="301">
        <f t="shared" si="226"/>
        <v>0</v>
      </c>
      <c r="K387" s="301">
        <f t="shared" ref="K387:K450" si="227">H387-I387+J387</f>
        <v>1500000</v>
      </c>
    </row>
    <row r="388" spans="1:11" x14ac:dyDescent="0.2">
      <c r="A388" s="352" t="s">
        <v>649</v>
      </c>
      <c r="B388" s="302" t="s">
        <v>707</v>
      </c>
      <c r="C388" s="285">
        <v>11</v>
      </c>
      <c r="D388" s="285"/>
      <c r="E388" s="286">
        <v>38</v>
      </c>
      <c r="F388" s="287"/>
      <c r="G388" s="288"/>
      <c r="H388" s="289">
        <f t="shared" si="226"/>
        <v>1500000</v>
      </c>
      <c r="I388" s="289">
        <f t="shared" si="226"/>
        <v>0</v>
      </c>
      <c r="J388" s="289">
        <f t="shared" si="226"/>
        <v>0</v>
      </c>
      <c r="K388" s="289">
        <f t="shared" si="227"/>
        <v>1500000</v>
      </c>
    </row>
    <row r="389" spans="1:11" s="152" customFormat="1" x14ac:dyDescent="0.2">
      <c r="A389" s="181" t="s">
        <v>649</v>
      </c>
      <c r="B389" s="153" t="s">
        <v>707</v>
      </c>
      <c r="C389" s="154">
        <v>11</v>
      </c>
      <c r="D389" s="155"/>
      <c r="E389" s="156">
        <v>386</v>
      </c>
      <c r="F389" s="225"/>
      <c r="G389" s="157"/>
      <c r="H389" s="158">
        <f t="shared" si="226"/>
        <v>1500000</v>
      </c>
      <c r="I389" s="158">
        <f t="shared" si="226"/>
        <v>0</v>
      </c>
      <c r="J389" s="158">
        <f t="shared" si="226"/>
        <v>0</v>
      </c>
      <c r="K389" s="158">
        <f t="shared" si="227"/>
        <v>1500000</v>
      </c>
    </row>
    <row r="390" spans="1:11" s="243" customFormat="1" ht="45" x14ac:dyDescent="0.2">
      <c r="A390" s="182" t="s">
        <v>649</v>
      </c>
      <c r="B390" s="160" t="s">
        <v>707</v>
      </c>
      <c r="C390" s="161">
        <v>11</v>
      </c>
      <c r="D390" s="162" t="s">
        <v>25</v>
      </c>
      <c r="E390" s="163">
        <v>3861</v>
      </c>
      <c r="F390" s="226" t="s">
        <v>282</v>
      </c>
      <c r="G390" s="220"/>
      <c r="H390" s="244">
        <v>1500000</v>
      </c>
      <c r="I390" s="244"/>
      <c r="J390" s="244"/>
      <c r="K390" s="244">
        <f t="shared" si="227"/>
        <v>1500000</v>
      </c>
    </row>
    <row r="391" spans="1:11" ht="63" x14ac:dyDescent="0.2">
      <c r="A391" s="353" t="s">
        <v>649</v>
      </c>
      <c r="B391" s="296" t="s">
        <v>703</v>
      </c>
      <c r="C391" s="296"/>
      <c r="D391" s="296"/>
      <c r="E391" s="297"/>
      <c r="F391" s="299" t="s">
        <v>732</v>
      </c>
      <c r="G391" s="300" t="s">
        <v>689</v>
      </c>
      <c r="H391" s="301">
        <f t="shared" ref="H391:J392" si="228">H392</f>
        <v>1750000</v>
      </c>
      <c r="I391" s="301">
        <f t="shared" si="228"/>
        <v>0</v>
      </c>
      <c r="J391" s="301">
        <f t="shared" si="228"/>
        <v>0</v>
      </c>
      <c r="K391" s="301">
        <f t="shared" si="227"/>
        <v>1750000</v>
      </c>
    </row>
    <row r="392" spans="1:11" x14ac:dyDescent="0.2">
      <c r="A392" s="352" t="s">
        <v>649</v>
      </c>
      <c r="B392" s="302" t="s">
        <v>703</v>
      </c>
      <c r="C392" s="285">
        <v>11</v>
      </c>
      <c r="D392" s="285"/>
      <c r="E392" s="286">
        <v>36</v>
      </c>
      <c r="F392" s="287"/>
      <c r="G392" s="288"/>
      <c r="H392" s="289">
        <f t="shared" si="228"/>
        <v>1750000</v>
      </c>
      <c r="I392" s="289">
        <f t="shared" si="228"/>
        <v>0</v>
      </c>
      <c r="J392" s="289">
        <f t="shared" si="228"/>
        <v>0</v>
      </c>
      <c r="K392" s="289">
        <f t="shared" si="227"/>
        <v>1750000</v>
      </c>
    </row>
    <row r="393" spans="1:11" s="152" customFormat="1" x14ac:dyDescent="0.2">
      <c r="A393" s="181" t="s">
        <v>649</v>
      </c>
      <c r="B393" s="153" t="s">
        <v>703</v>
      </c>
      <c r="C393" s="154">
        <v>11</v>
      </c>
      <c r="D393" s="155"/>
      <c r="E393" s="156">
        <v>366</v>
      </c>
      <c r="F393" s="225"/>
      <c r="G393" s="157"/>
      <c r="H393" s="158">
        <f t="shared" ref="H393:J393" si="229">SUM(H394)</f>
        <v>1750000</v>
      </c>
      <c r="I393" s="158">
        <f t="shared" si="229"/>
        <v>0</v>
      </c>
      <c r="J393" s="158">
        <f t="shared" si="229"/>
        <v>0</v>
      </c>
      <c r="K393" s="158">
        <f t="shared" si="227"/>
        <v>1750000</v>
      </c>
    </row>
    <row r="394" spans="1:11" s="243" customFormat="1" ht="30" x14ac:dyDescent="0.2">
      <c r="A394" s="182" t="s">
        <v>649</v>
      </c>
      <c r="B394" s="160" t="s">
        <v>703</v>
      </c>
      <c r="C394" s="161">
        <v>11</v>
      </c>
      <c r="D394" s="162" t="s">
        <v>25</v>
      </c>
      <c r="E394" s="163">
        <v>3662</v>
      </c>
      <c r="F394" s="226" t="s">
        <v>702</v>
      </c>
      <c r="G394" s="220"/>
      <c r="H394" s="244">
        <v>1750000</v>
      </c>
      <c r="I394" s="244"/>
      <c r="J394" s="244"/>
      <c r="K394" s="244">
        <f t="shared" si="227"/>
        <v>1750000</v>
      </c>
    </row>
    <row r="395" spans="1:11" s="257" customFormat="1" ht="47.25" x14ac:dyDescent="0.2">
      <c r="A395" s="353" t="s">
        <v>649</v>
      </c>
      <c r="B395" s="296" t="s">
        <v>713</v>
      </c>
      <c r="C395" s="296"/>
      <c r="D395" s="296"/>
      <c r="E395" s="297"/>
      <c r="F395" s="299" t="s">
        <v>714</v>
      </c>
      <c r="G395" s="300" t="s">
        <v>689</v>
      </c>
      <c r="H395" s="301">
        <f t="shared" ref="H395:J396" si="230">H396</f>
        <v>2300000</v>
      </c>
      <c r="I395" s="301">
        <f t="shared" si="230"/>
        <v>0</v>
      </c>
      <c r="J395" s="301">
        <f t="shared" si="230"/>
        <v>0</v>
      </c>
      <c r="K395" s="301">
        <f t="shared" si="227"/>
        <v>2300000</v>
      </c>
    </row>
    <row r="396" spans="1:11" s="257" customFormat="1" x14ac:dyDescent="0.2">
      <c r="A396" s="352" t="s">
        <v>649</v>
      </c>
      <c r="B396" s="302" t="s">
        <v>713</v>
      </c>
      <c r="C396" s="285">
        <v>11</v>
      </c>
      <c r="D396" s="285"/>
      <c r="E396" s="286">
        <v>36</v>
      </c>
      <c r="F396" s="287"/>
      <c r="G396" s="288"/>
      <c r="H396" s="289">
        <f t="shared" si="230"/>
        <v>2300000</v>
      </c>
      <c r="I396" s="289">
        <f t="shared" si="230"/>
        <v>0</v>
      </c>
      <c r="J396" s="289">
        <f t="shared" si="230"/>
        <v>0</v>
      </c>
      <c r="K396" s="289">
        <f t="shared" si="227"/>
        <v>2300000</v>
      </c>
    </row>
    <row r="397" spans="1:11" s="259" customFormat="1" x14ac:dyDescent="0.2">
      <c r="A397" s="181" t="s">
        <v>649</v>
      </c>
      <c r="B397" s="153" t="s">
        <v>713</v>
      </c>
      <c r="C397" s="154">
        <v>11</v>
      </c>
      <c r="D397" s="155"/>
      <c r="E397" s="156">
        <v>363</v>
      </c>
      <c r="F397" s="225"/>
      <c r="G397" s="157"/>
      <c r="H397" s="158">
        <f t="shared" ref="H397:J397" si="231">SUM(H398)</f>
        <v>2300000</v>
      </c>
      <c r="I397" s="158">
        <f t="shared" si="231"/>
        <v>0</v>
      </c>
      <c r="J397" s="158">
        <f t="shared" si="231"/>
        <v>0</v>
      </c>
      <c r="K397" s="158">
        <f t="shared" si="227"/>
        <v>2300000</v>
      </c>
    </row>
    <row r="398" spans="1:11" s="281" customFormat="1" x14ac:dyDescent="0.2">
      <c r="A398" s="182" t="s">
        <v>649</v>
      </c>
      <c r="B398" s="160" t="s">
        <v>713</v>
      </c>
      <c r="C398" s="161">
        <v>11</v>
      </c>
      <c r="D398" s="162" t="s">
        <v>25</v>
      </c>
      <c r="E398" s="163">
        <v>3631</v>
      </c>
      <c r="F398" s="226" t="s">
        <v>233</v>
      </c>
      <c r="G398" s="220"/>
      <c r="H398" s="244">
        <v>2300000</v>
      </c>
      <c r="I398" s="244"/>
      <c r="J398" s="244"/>
      <c r="K398" s="244">
        <f t="shared" si="227"/>
        <v>2300000</v>
      </c>
    </row>
    <row r="399" spans="1:11" s="257" customFormat="1" ht="56.25" x14ac:dyDescent="0.2">
      <c r="A399" s="353" t="s">
        <v>649</v>
      </c>
      <c r="B399" s="296" t="s">
        <v>635</v>
      </c>
      <c r="C399" s="296"/>
      <c r="D399" s="296"/>
      <c r="E399" s="297"/>
      <c r="F399" s="299" t="s">
        <v>636</v>
      </c>
      <c r="G399" s="300" t="s">
        <v>645</v>
      </c>
      <c r="H399" s="301">
        <f>H400+H405+H410+H419+H424+H429+H438</f>
        <v>4038150</v>
      </c>
      <c r="I399" s="301">
        <f>I400+I405+I410+I419+I424+I429+I438</f>
        <v>777000</v>
      </c>
      <c r="J399" s="301">
        <f>J400+J405+J410+J419+J424+J429+J438</f>
        <v>777000</v>
      </c>
      <c r="K399" s="301">
        <f t="shared" si="227"/>
        <v>4038150</v>
      </c>
    </row>
    <row r="400" spans="1:11" s="257" customFormat="1" x14ac:dyDescent="0.2">
      <c r="A400" s="352" t="s">
        <v>649</v>
      </c>
      <c r="B400" s="302" t="s">
        <v>635</v>
      </c>
      <c r="C400" s="285">
        <v>11</v>
      </c>
      <c r="D400" s="285"/>
      <c r="E400" s="286">
        <v>32</v>
      </c>
      <c r="F400" s="287"/>
      <c r="G400" s="288"/>
      <c r="H400" s="289">
        <f t="shared" ref="H400:I400" si="232">H401+H403</f>
        <v>20000</v>
      </c>
      <c r="I400" s="289">
        <f t="shared" si="232"/>
        <v>0</v>
      </c>
      <c r="J400" s="289">
        <f t="shared" ref="J400" si="233">J401+J403</f>
        <v>0</v>
      </c>
      <c r="K400" s="289">
        <f t="shared" si="227"/>
        <v>20000</v>
      </c>
    </row>
    <row r="401" spans="1:11" s="259" customFormat="1" x14ac:dyDescent="0.2">
      <c r="A401" s="185" t="s">
        <v>649</v>
      </c>
      <c r="B401" s="168" t="s">
        <v>635</v>
      </c>
      <c r="C401" s="169">
        <v>11</v>
      </c>
      <c r="D401" s="185"/>
      <c r="E401" s="187">
        <v>321</v>
      </c>
      <c r="F401" s="230"/>
      <c r="G401" s="157"/>
      <c r="H401" s="242">
        <f t="shared" ref="H401:J401" si="234">H402</f>
        <v>10000</v>
      </c>
      <c r="I401" s="242">
        <f t="shared" si="234"/>
        <v>0</v>
      </c>
      <c r="J401" s="242">
        <f t="shared" si="234"/>
        <v>0</v>
      </c>
      <c r="K401" s="242">
        <f t="shared" si="227"/>
        <v>10000</v>
      </c>
    </row>
    <row r="402" spans="1:11" s="281" customFormat="1" x14ac:dyDescent="0.2">
      <c r="A402" s="146" t="s">
        <v>649</v>
      </c>
      <c r="B402" s="144" t="s">
        <v>635</v>
      </c>
      <c r="C402" s="145">
        <v>11</v>
      </c>
      <c r="D402" s="146" t="s">
        <v>25</v>
      </c>
      <c r="E402" s="188">
        <v>3211</v>
      </c>
      <c r="F402" s="228" t="s">
        <v>110</v>
      </c>
      <c r="G402" s="220"/>
      <c r="H402" s="222">
        <v>10000</v>
      </c>
      <c r="I402" s="222"/>
      <c r="J402" s="222"/>
      <c r="K402" s="222">
        <f t="shared" si="227"/>
        <v>10000</v>
      </c>
    </row>
    <row r="403" spans="1:11" s="281" customFormat="1" x14ac:dyDescent="0.2">
      <c r="A403" s="206" t="s">
        <v>649</v>
      </c>
      <c r="B403" s="202" t="s">
        <v>635</v>
      </c>
      <c r="C403" s="250">
        <v>11</v>
      </c>
      <c r="D403" s="206"/>
      <c r="E403" s="203">
        <v>323</v>
      </c>
      <c r="F403" s="231"/>
      <c r="G403" s="241"/>
      <c r="H403" s="242">
        <f t="shared" ref="H403:J403" si="235">H404</f>
        <v>10000</v>
      </c>
      <c r="I403" s="242">
        <f t="shared" si="235"/>
        <v>0</v>
      </c>
      <c r="J403" s="242">
        <f t="shared" si="235"/>
        <v>0</v>
      </c>
      <c r="K403" s="242">
        <f t="shared" si="227"/>
        <v>10000</v>
      </c>
    </row>
    <row r="404" spans="1:11" s="281" customFormat="1" x14ac:dyDescent="0.2">
      <c r="A404" s="146" t="s">
        <v>649</v>
      </c>
      <c r="B404" s="144" t="s">
        <v>635</v>
      </c>
      <c r="C404" s="145">
        <v>11</v>
      </c>
      <c r="D404" s="146" t="s">
        <v>25</v>
      </c>
      <c r="E404" s="188">
        <v>3237</v>
      </c>
      <c r="F404" s="228" t="s">
        <v>36</v>
      </c>
      <c r="G404" s="220"/>
      <c r="H404" s="222">
        <v>10000</v>
      </c>
      <c r="I404" s="222"/>
      <c r="J404" s="222"/>
      <c r="K404" s="222">
        <f t="shared" si="227"/>
        <v>10000</v>
      </c>
    </row>
    <row r="405" spans="1:11" s="257" customFormat="1" x14ac:dyDescent="0.2">
      <c r="A405" s="352" t="s">
        <v>649</v>
      </c>
      <c r="B405" s="302" t="s">
        <v>635</v>
      </c>
      <c r="C405" s="285">
        <v>12</v>
      </c>
      <c r="D405" s="285"/>
      <c r="E405" s="286">
        <v>31</v>
      </c>
      <c r="F405" s="287"/>
      <c r="G405" s="288"/>
      <c r="H405" s="289">
        <f t="shared" ref="H405:I405" si="236">H406+H408</f>
        <v>29000</v>
      </c>
      <c r="I405" s="289">
        <f t="shared" si="236"/>
        <v>0</v>
      </c>
      <c r="J405" s="289">
        <f t="shared" ref="J405" si="237">J406+J408</f>
        <v>0</v>
      </c>
      <c r="K405" s="289">
        <f t="shared" si="227"/>
        <v>29000</v>
      </c>
    </row>
    <row r="406" spans="1:11" s="259" customFormat="1" x14ac:dyDescent="0.2">
      <c r="A406" s="185" t="s">
        <v>649</v>
      </c>
      <c r="B406" s="168" t="s">
        <v>635</v>
      </c>
      <c r="C406" s="169">
        <v>12</v>
      </c>
      <c r="D406" s="185"/>
      <c r="E406" s="187">
        <v>311</v>
      </c>
      <c r="F406" s="230"/>
      <c r="G406" s="157"/>
      <c r="H406" s="242">
        <f t="shared" ref="H406:J406" si="238">H407</f>
        <v>24000</v>
      </c>
      <c r="I406" s="242">
        <f t="shared" si="238"/>
        <v>0</v>
      </c>
      <c r="J406" s="242">
        <f t="shared" si="238"/>
        <v>0</v>
      </c>
      <c r="K406" s="242">
        <f t="shared" si="227"/>
        <v>24000</v>
      </c>
    </row>
    <row r="407" spans="1:11" s="281" customFormat="1" x14ac:dyDescent="0.2">
      <c r="A407" s="146" t="s">
        <v>649</v>
      </c>
      <c r="B407" s="144" t="s">
        <v>635</v>
      </c>
      <c r="C407" s="145">
        <v>12</v>
      </c>
      <c r="D407" s="146" t="s">
        <v>25</v>
      </c>
      <c r="E407" s="188">
        <v>3111</v>
      </c>
      <c r="F407" s="228" t="s">
        <v>19</v>
      </c>
      <c r="G407" s="220"/>
      <c r="H407" s="222">
        <v>24000</v>
      </c>
      <c r="I407" s="222"/>
      <c r="J407" s="222"/>
      <c r="K407" s="222">
        <f t="shared" si="227"/>
        <v>24000</v>
      </c>
    </row>
    <row r="408" spans="1:11" s="281" customFormat="1" x14ac:dyDescent="0.2">
      <c r="A408" s="206" t="s">
        <v>649</v>
      </c>
      <c r="B408" s="202" t="s">
        <v>635</v>
      </c>
      <c r="C408" s="250">
        <v>12</v>
      </c>
      <c r="D408" s="206"/>
      <c r="E408" s="203">
        <v>313</v>
      </c>
      <c r="F408" s="231"/>
      <c r="G408" s="241"/>
      <c r="H408" s="242">
        <f t="shared" ref="H408:J408" si="239">H409</f>
        <v>5000</v>
      </c>
      <c r="I408" s="242">
        <f t="shared" si="239"/>
        <v>0</v>
      </c>
      <c r="J408" s="242">
        <f t="shared" si="239"/>
        <v>0</v>
      </c>
      <c r="K408" s="242">
        <f t="shared" si="227"/>
        <v>5000</v>
      </c>
    </row>
    <row r="409" spans="1:11" s="281" customFormat="1" x14ac:dyDescent="0.2">
      <c r="A409" s="146" t="s">
        <v>649</v>
      </c>
      <c r="B409" s="144" t="s">
        <v>635</v>
      </c>
      <c r="C409" s="145">
        <v>12</v>
      </c>
      <c r="D409" s="146" t="s">
        <v>25</v>
      </c>
      <c r="E409" s="188">
        <v>3132</v>
      </c>
      <c r="F409" s="228" t="s">
        <v>280</v>
      </c>
      <c r="G409" s="220"/>
      <c r="H409" s="222">
        <v>5000</v>
      </c>
      <c r="I409" s="222"/>
      <c r="J409" s="222"/>
      <c r="K409" s="222">
        <f t="shared" si="227"/>
        <v>5000</v>
      </c>
    </row>
    <row r="410" spans="1:11" s="257" customFormat="1" x14ac:dyDescent="0.2">
      <c r="A410" s="352" t="s">
        <v>649</v>
      </c>
      <c r="B410" s="302" t="s">
        <v>635</v>
      </c>
      <c r="C410" s="285">
        <v>12</v>
      </c>
      <c r="D410" s="285"/>
      <c r="E410" s="286">
        <v>32</v>
      </c>
      <c r="F410" s="287"/>
      <c r="G410" s="288"/>
      <c r="H410" s="289">
        <f t="shared" ref="H410:I410" si="240">H411+H413+H415</f>
        <v>329500</v>
      </c>
      <c r="I410" s="289">
        <f t="shared" si="240"/>
        <v>73000</v>
      </c>
      <c r="J410" s="289">
        <f t="shared" ref="J410" si="241">J411+J413+J415</f>
        <v>0</v>
      </c>
      <c r="K410" s="289">
        <f t="shared" si="227"/>
        <v>256500</v>
      </c>
    </row>
    <row r="411" spans="1:11" s="259" customFormat="1" x14ac:dyDescent="0.2">
      <c r="A411" s="185" t="s">
        <v>649</v>
      </c>
      <c r="B411" s="168" t="s">
        <v>635</v>
      </c>
      <c r="C411" s="169">
        <v>12</v>
      </c>
      <c r="D411" s="185"/>
      <c r="E411" s="187">
        <v>321</v>
      </c>
      <c r="F411" s="230"/>
      <c r="G411" s="157"/>
      <c r="H411" s="242">
        <f t="shared" ref="H411:J411" si="242">H412</f>
        <v>3000</v>
      </c>
      <c r="I411" s="242">
        <f t="shared" si="242"/>
        <v>0</v>
      </c>
      <c r="J411" s="242">
        <f t="shared" si="242"/>
        <v>0</v>
      </c>
      <c r="K411" s="242">
        <f t="shared" si="227"/>
        <v>3000</v>
      </c>
    </row>
    <row r="412" spans="1:11" s="281" customFormat="1" x14ac:dyDescent="0.2">
      <c r="A412" s="146" t="s">
        <v>649</v>
      </c>
      <c r="B412" s="144" t="s">
        <v>635</v>
      </c>
      <c r="C412" s="145">
        <v>12</v>
      </c>
      <c r="D412" s="146" t="s">
        <v>25</v>
      </c>
      <c r="E412" s="188">
        <v>3211</v>
      </c>
      <c r="F412" s="228" t="s">
        <v>110</v>
      </c>
      <c r="G412" s="220"/>
      <c r="H412" s="222">
        <v>3000</v>
      </c>
      <c r="I412" s="222"/>
      <c r="J412" s="222"/>
      <c r="K412" s="222">
        <f t="shared" si="227"/>
        <v>3000</v>
      </c>
    </row>
    <row r="413" spans="1:11" s="281" customFormat="1" x14ac:dyDescent="0.2">
      <c r="A413" s="206" t="s">
        <v>649</v>
      </c>
      <c r="B413" s="202" t="s">
        <v>635</v>
      </c>
      <c r="C413" s="250">
        <v>12</v>
      </c>
      <c r="D413" s="206"/>
      <c r="E413" s="203">
        <v>322</v>
      </c>
      <c r="F413" s="231"/>
      <c r="G413" s="241"/>
      <c r="H413" s="242">
        <f t="shared" ref="H413:J413" si="243">H414</f>
        <v>2000</v>
      </c>
      <c r="I413" s="242">
        <f t="shared" si="243"/>
        <v>0</v>
      </c>
      <c r="J413" s="242">
        <f t="shared" si="243"/>
        <v>0</v>
      </c>
      <c r="K413" s="242">
        <f t="shared" si="227"/>
        <v>2000</v>
      </c>
    </row>
    <row r="414" spans="1:11" s="281" customFormat="1" x14ac:dyDescent="0.2">
      <c r="A414" s="146" t="s">
        <v>649</v>
      </c>
      <c r="B414" s="144" t="s">
        <v>635</v>
      </c>
      <c r="C414" s="145">
        <v>12</v>
      </c>
      <c r="D414" s="146" t="s">
        <v>25</v>
      </c>
      <c r="E414" s="188">
        <v>3223</v>
      </c>
      <c r="F414" s="228" t="s">
        <v>115</v>
      </c>
      <c r="G414" s="220"/>
      <c r="H414" s="222">
        <v>2000</v>
      </c>
      <c r="I414" s="222"/>
      <c r="J414" s="222"/>
      <c r="K414" s="222">
        <f t="shared" si="227"/>
        <v>2000</v>
      </c>
    </row>
    <row r="415" spans="1:11" s="281" customFormat="1" x14ac:dyDescent="0.2">
      <c r="A415" s="206" t="s">
        <v>649</v>
      </c>
      <c r="B415" s="202" t="s">
        <v>635</v>
      </c>
      <c r="C415" s="250">
        <v>12</v>
      </c>
      <c r="D415" s="206"/>
      <c r="E415" s="203">
        <v>323</v>
      </c>
      <c r="F415" s="231"/>
      <c r="G415" s="241"/>
      <c r="H415" s="242">
        <f t="shared" ref="H415:I415" si="244">H416+H417+H418</f>
        <v>324500</v>
      </c>
      <c r="I415" s="242">
        <f t="shared" si="244"/>
        <v>73000</v>
      </c>
      <c r="J415" s="242">
        <f t="shared" ref="J415" si="245">J416+J417+J418</f>
        <v>0</v>
      </c>
      <c r="K415" s="242">
        <f t="shared" si="227"/>
        <v>251500</v>
      </c>
    </row>
    <row r="416" spans="1:11" s="281" customFormat="1" x14ac:dyDescent="0.2">
      <c r="A416" s="146" t="s">
        <v>649</v>
      </c>
      <c r="B416" s="144" t="s">
        <v>635</v>
      </c>
      <c r="C416" s="145">
        <v>12</v>
      </c>
      <c r="D416" s="146" t="s">
        <v>25</v>
      </c>
      <c r="E416" s="188">
        <v>3233</v>
      </c>
      <c r="F416" s="228" t="s">
        <v>119</v>
      </c>
      <c r="G416" s="220"/>
      <c r="H416" s="222">
        <v>1500</v>
      </c>
      <c r="I416" s="222"/>
      <c r="J416" s="222"/>
      <c r="K416" s="222">
        <f t="shared" si="227"/>
        <v>1500</v>
      </c>
    </row>
    <row r="417" spans="1:11" s="281" customFormat="1" x14ac:dyDescent="0.2">
      <c r="A417" s="146" t="s">
        <v>649</v>
      </c>
      <c r="B417" s="144" t="s">
        <v>635</v>
      </c>
      <c r="C417" s="145">
        <v>12</v>
      </c>
      <c r="D417" s="146" t="s">
        <v>25</v>
      </c>
      <c r="E417" s="188">
        <v>3237</v>
      </c>
      <c r="F417" s="228" t="s">
        <v>36</v>
      </c>
      <c r="G417" s="220"/>
      <c r="H417" s="222">
        <v>298000</v>
      </c>
      <c r="I417" s="222">
        <v>73000</v>
      </c>
      <c r="J417" s="222"/>
      <c r="K417" s="222">
        <f t="shared" si="227"/>
        <v>225000</v>
      </c>
    </row>
    <row r="418" spans="1:11" s="281" customFormat="1" x14ac:dyDescent="0.2">
      <c r="A418" s="146" t="s">
        <v>649</v>
      </c>
      <c r="B418" s="144" t="s">
        <v>635</v>
      </c>
      <c r="C418" s="145">
        <v>12</v>
      </c>
      <c r="D418" s="146" t="s">
        <v>25</v>
      </c>
      <c r="E418" s="188">
        <v>3238</v>
      </c>
      <c r="F418" s="228" t="s">
        <v>122</v>
      </c>
      <c r="G418" s="220"/>
      <c r="H418" s="222">
        <v>25000</v>
      </c>
      <c r="I418" s="222"/>
      <c r="J418" s="222"/>
      <c r="K418" s="222">
        <f t="shared" si="227"/>
        <v>25000</v>
      </c>
    </row>
    <row r="419" spans="1:11" s="257" customFormat="1" x14ac:dyDescent="0.2">
      <c r="A419" s="352" t="s">
        <v>649</v>
      </c>
      <c r="B419" s="302" t="s">
        <v>635</v>
      </c>
      <c r="C419" s="285">
        <v>12</v>
      </c>
      <c r="D419" s="285"/>
      <c r="E419" s="286">
        <v>42</v>
      </c>
      <c r="F419" s="287"/>
      <c r="G419" s="288"/>
      <c r="H419" s="289">
        <f t="shared" ref="H419:I419" si="246">H420+H422</f>
        <v>245000</v>
      </c>
      <c r="I419" s="289">
        <f t="shared" si="246"/>
        <v>0</v>
      </c>
      <c r="J419" s="289">
        <f t="shared" ref="J419" si="247">J420+J422</f>
        <v>73000</v>
      </c>
      <c r="K419" s="289">
        <f t="shared" si="227"/>
        <v>318000</v>
      </c>
    </row>
    <row r="420" spans="1:11" s="195" customFormat="1" x14ac:dyDescent="0.2">
      <c r="A420" s="181" t="s">
        <v>649</v>
      </c>
      <c r="B420" s="153" t="s">
        <v>635</v>
      </c>
      <c r="C420" s="154">
        <v>12</v>
      </c>
      <c r="D420" s="154"/>
      <c r="E420" s="156">
        <v>422</v>
      </c>
      <c r="F420" s="264"/>
      <c r="G420" s="157"/>
      <c r="H420" s="158">
        <f t="shared" ref="H420:J420" si="248">H421</f>
        <v>72000</v>
      </c>
      <c r="I420" s="158">
        <f t="shared" si="248"/>
        <v>0</v>
      </c>
      <c r="J420" s="158">
        <f t="shared" si="248"/>
        <v>13000</v>
      </c>
      <c r="K420" s="158">
        <f t="shared" si="227"/>
        <v>85000</v>
      </c>
    </row>
    <row r="421" spans="1:11" s="281" customFormat="1" x14ac:dyDescent="0.2">
      <c r="A421" s="146" t="s">
        <v>649</v>
      </c>
      <c r="B421" s="144" t="s">
        <v>635</v>
      </c>
      <c r="C421" s="145">
        <v>12</v>
      </c>
      <c r="D421" s="146" t="s">
        <v>25</v>
      </c>
      <c r="E421" s="188">
        <v>4222</v>
      </c>
      <c r="F421" s="228" t="s">
        <v>130</v>
      </c>
      <c r="G421" s="220"/>
      <c r="H421" s="222">
        <v>72000</v>
      </c>
      <c r="I421" s="222"/>
      <c r="J421" s="222">
        <v>13000</v>
      </c>
      <c r="K421" s="222">
        <f t="shared" si="227"/>
        <v>85000</v>
      </c>
    </row>
    <row r="422" spans="1:11" s="281" customFormat="1" x14ac:dyDescent="0.2">
      <c r="A422" s="181" t="s">
        <v>649</v>
      </c>
      <c r="B422" s="153" t="s">
        <v>635</v>
      </c>
      <c r="C422" s="154">
        <v>12</v>
      </c>
      <c r="D422" s="154"/>
      <c r="E422" s="156">
        <v>426</v>
      </c>
      <c r="F422" s="264"/>
      <c r="G422" s="241"/>
      <c r="H422" s="242">
        <f t="shared" ref="H422:J422" si="249">H423</f>
        <v>173000</v>
      </c>
      <c r="I422" s="242">
        <f t="shared" si="249"/>
        <v>0</v>
      </c>
      <c r="J422" s="242">
        <f t="shared" si="249"/>
        <v>60000</v>
      </c>
      <c r="K422" s="242">
        <f t="shared" si="227"/>
        <v>233000</v>
      </c>
    </row>
    <row r="423" spans="1:11" s="281" customFormat="1" x14ac:dyDescent="0.2">
      <c r="A423" s="146" t="s">
        <v>649</v>
      </c>
      <c r="B423" s="144" t="s">
        <v>635</v>
      </c>
      <c r="C423" s="145">
        <v>12</v>
      </c>
      <c r="D423" s="146" t="s">
        <v>25</v>
      </c>
      <c r="E423" s="188">
        <v>4262</v>
      </c>
      <c r="F423" s="228" t="s">
        <v>135</v>
      </c>
      <c r="G423" s="220"/>
      <c r="H423" s="222">
        <v>173000</v>
      </c>
      <c r="I423" s="222"/>
      <c r="J423" s="222">
        <v>60000</v>
      </c>
      <c r="K423" s="222">
        <f t="shared" si="227"/>
        <v>233000</v>
      </c>
    </row>
    <row r="424" spans="1:11" s="257" customFormat="1" x14ac:dyDescent="0.2">
      <c r="A424" s="352" t="s">
        <v>649</v>
      </c>
      <c r="B424" s="302" t="s">
        <v>635</v>
      </c>
      <c r="C424" s="285">
        <v>559</v>
      </c>
      <c r="D424" s="285"/>
      <c r="E424" s="286">
        <v>31</v>
      </c>
      <c r="F424" s="287"/>
      <c r="G424" s="288"/>
      <c r="H424" s="289">
        <f t="shared" ref="H424:I424" si="250">H425+H427</f>
        <v>162150</v>
      </c>
      <c r="I424" s="289">
        <f t="shared" si="250"/>
        <v>0</v>
      </c>
      <c r="J424" s="289">
        <f t="shared" ref="J424" si="251">J425+J427</f>
        <v>0</v>
      </c>
      <c r="K424" s="289">
        <f t="shared" si="227"/>
        <v>162150</v>
      </c>
    </row>
    <row r="425" spans="1:11" s="259" customFormat="1" x14ac:dyDescent="0.2">
      <c r="A425" s="185" t="s">
        <v>649</v>
      </c>
      <c r="B425" s="168" t="s">
        <v>635</v>
      </c>
      <c r="C425" s="168">
        <v>559</v>
      </c>
      <c r="D425" s="185"/>
      <c r="E425" s="187">
        <v>311</v>
      </c>
      <c r="F425" s="230"/>
      <c r="G425" s="157"/>
      <c r="H425" s="242">
        <f t="shared" ref="H425:J425" si="252">H426</f>
        <v>135150</v>
      </c>
      <c r="I425" s="242">
        <f t="shared" si="252"/>
        <v>0</v>
      </c>
      <c r="J425" s="242">
        <f t="shared" si="252"/>
        <v>0</v>
      </c>
      <c r="K425" s="242">
        <f t="shared" si="227"/>
        <v>135150</v>
      </c>
    </row>
    <row r="426" spans="1:11" s="243" customFormat="1" x14ac:dyDescent="0.2">
      <c r="A426" s="146" t="s">
        <v>649</v>
      </c>
      <c r="B426" s="144" t="s">
        <v>635</v>
      </c>
      <c r="C426" s="144">
        <v>559</v>
      </c>
      <c r="D426" s="146" t="s">
        <v>25</v>
      </c>
      <c r="E426" s="188">
        <v>3111</v>
      </c>
      <c r="F426" s="228" t="s">
        <v>19</v>
      </c>
      <c r="G426" s="220"/>
      <c r="H426" s="222">
        <v>135150</v>
      </c>
      <c r="I426" s="222"/>
      <c r="J426" s="222"/>
      <c r="K426" s="222">
        <f t="shared" si="227"/>
        <v>135150</v>
      </c>
    </row>
    <row r="427" spans="1:11" s="259" customFormat="1" x14ac:dyDescent="0.2">
      <c r="A427" s="185" t="s">
        <v>649</v>
      </c>
      <c r="B427" s="168" t="s">
        <v>635</v>
      </c>
      <c r="C427" s="168">
        <v>559</v>
      </c>
      <c r="D427" s="185"/>
      <c r="E427" s="187">
        <v>313</v>
      </c>
      <c r="F427" s="230"/>
      <c r="G427" s="157"/>
      <c r="H427" s="242">
        <f t="shared" ref="H427:J427" si="253">H428</f>
        <v>27000</v>
      </c>
      <c r="I427" s="242">
        <f t="shared" si="253"/>
        <v>0</v>
      </c>
      <c r="J427" s="242">
        <f t="shared" si="253"/>
        <v>0</v>
      </c>
      <c r="K427" s="242">
        <f t="shared" si="227"/>
        <v>27000</v>
      </c>
    </row>
    <row r="428" spans="1:11" s="243" customFormat="1" x14ac:dyDescent="0.2">
      <c r="A428" s="146" t="s">
        <v>649</v>
      </c>
      <c r="B428" s="144" t="s">
        <v>635</v>
      </c>
      <c r="C428" s="144">
        <v>559</v>
      </c>
      <c r="D428" s="146" t="s">
        <v>25</v>
      </c>
      <c r="E428" s="188">
        <v>3132</v>
      </c>
      <c r="F428" s="228" t="s">
        <v>280</v>
      </c>
      <c r="G428" s="220"/>
      <c r="H428" s="222">
        <v>27000</v>
      </c>
      <c r="I428" s="222"/>
      <c r="J428" s="222"/>
      <c r="K428" s="222">
        <f t="shared" si="227"/>
        <v>27000</v>
      </c>
    </row>
    <row r="429" spans="1:11" s="257" customFormat="1" x14ac:dyDescent="0.2">
      <c r="A429" s="352" t="s">
        <v>649</v>
      </c>
      <c r="B429" s="302" t="s">
        <v>635</v>
      </c>
      <c r="C429" s="285">
        <v>559</v>
      </c>
      <c r="D429" s="285"/>
      <c r="E429" s="286">
        <v>32</v>
      </c>
      <c r="F429" s="287"/>
      <c r="G429" s="288"/>
      <c r="H429" s="289">
        <f t="shared" ref="H429:I429" si="254">H430+H432+H434</f>
        <v>1867500</v>
      </c>
      <c r="I429" s="289">
        <f t="shared" si="254"/>
        <v>500000</v>
      </c>
      <c r="J429" s="289">
        <f t="shared" ref="J429" si="255">J430+J432+J434</f>
        <v>4000</v>
      </c>
      <c r="K429" s="289">
        <f t="shared" si="227"/>
        <v>1371500</v>
      </c>
    </row>
    <row r="430" spans="1:11" s="259" customFormat="1" x14ac:dyDescent="0.2">
      <c r="A430" s="185" t="s">
        <v>649</v>
      </c>
      <c r="B430" s="168" t="s">
        <v>635</v>
      </c>
      <c r="C430" s="168">
        <v>559</v>
      </c>
      <c r="D430" s="185"/>
      <c r="E430" s="187">
        <v>321</v>
      </c>
      <c r="F430" s="230"/>
      <c r="G430" s="157"/>
      <c r="H430" s="242">
        <f t="shared" ref="H430:J430" si="256">H431</f>
        <v>17000</v>
      </c>
      <c r="I430" s="242">
        <f t="shared" si="256"/>
        <v>0</v>
      </c>
      <c r="J430" s="242">
        <f t="shared" si="256"/>
        <v>0</v>
      </c>
      <c r="K430" s="242">
        <f t="shared" si="227"/>
        <v>17000</v>
      </c>
    </row>
    <row r="431" spans="1:11" s="243" customFormat="1" x14ac:dyDescent="0.2">
      <c r="A431" s="146" t="s">
        <v>649</v>
      </c>
      <c r="B431" s="144" t="s">
        <v>635</v>
      </c>
      <c r="C431" s="144">
        <v>559</v>
      </c>
      <c r="D431" s="146" t="s">
        <v>25</v>
      </c>
      <c r="E431" s="188">
        <v>3211</v>
      </c>
      <c r="F431" s="228" t="s">
        <v>110</v>
      </c>
      <c r="G431" s="220"/>
      <c r="H431" s="222">
        <v>17000</v>
      </c>
      <c r="I431" s="222"/>
      <c r="J431" s="222"/>
      <c r="K431" s="222">
        <f t="shared" si="227"/>
        <v>17000</v>
      </c>
    </row>
    <row r="432" spans="1:11" s="259" customFormat="1" x14ac:dyDescent="0.2">
      <c r="A432" s="185" t="s">
        <v>649</v>
      </c>
      <c r="B432" s="168" t="s">
        <v>635</v>
      </c>
      <c r="C432" s="168">
        <v>559</v>
      </c>
      <c r="D432" s="185"/>
      <c r="E432" s="187">
        <v>322</v>
      </c>
      <c r="F432" s="230"/>
      <c r="G432" s="157"/>
      <c r="H432" s="242">
        <f t="shared" ref="H432:J432" si="257">H433</f>
        <v>13000</v>
      </c>
      <c r="I432" s="242">
        <f t="shared" si="257"/>
        <v>0</v>
      </c>
      <c r="J432" s="242">
        <f t="shared" si="257"/>
        <v>0</v>
      </c>
      <c r="K432" s="242">
        <f t="shared" si="227"/>
        <v>13000</v>
      </c>
    </row>
    <row r="433" spans="1:11" s="243" customFormat="1" x14ac:dyDescent="0.2">
      <c r="A433" s="146" t="s">
        <v>649</v>
      </c>
      <c r="B433" s="144" t="s">
        <v>635</v>
      </c>
      <c r="C433" s="144">
        <v>559</v>
      </c>
      <c r="D433" s="146" t="s">
        <v>25</v>
      </c>
      <c r="E433" s="188">
        <v>3223</v>
      </c>
      <c r="F433" s="228" t="s">
        <v>115</v>
      </c>
      <c r="G433" s="220"/>
      <c r="H433" s="222">
        <v>13000</v>
      </c>
      <c r="I433" s="222"/>
      <c r="J433" s="222"/>
      <c r="K433" s="222">
        <f t="shared" si="227"/>
        <v>13000</v>
      </c>
    </row>
    <row r="434" spans="1:11" s="259" customFormat="1" x14ac:dyDescent="0.2">
      <c r="A434" s="185" t="s">
        <v>649</v>
      </c>
      <c r="B434" s="168" t="s">
        <v>635</v>
      </c>
      <c r="C434" s="168">
        <v>559</v>
      </c>
      <c r="D434" s="185"/>
      <c r="E434" s="187">
        <v>323</v>
      </c>
      <c r="F434" s="230"/>
      <c r="G434" s="157"/>
      <c r="H434" s="242">
        <f t="shared" ref="H434:I434" si="258">H435+H436+H437</f>
        <v>1837500</v>
      </c>
      <c r="I434" s="242">
        <f t="shared" si="258"/>
        <v>500000</v>
      </c>
      <c r="J434" s="242">
        <f t="shared" ref="J434" si="259">J435+J436+J437</f>
        <v>4000</v>
      </c>
      <c r="K434" s="242">
        <f t="shared" si="227"/>
        <v>1341500</v>
      </c>
    </row>
    <row r="435" spans="1:11" s="243" customFormat="1" x14ac:dyDescent="0.2">
      <c r="A435" s="146" t="s">
        <v>649</v>
      </c>
      <c r="B435" s="144" t="s">
        <v>635</v>
      </c>
      <c r="C435" s="144">
        <v>559</v>
      </c>
      <c r="D435" s="146" t="s">
        <v>25</v>
      </c>
      <c r="E435" s="188">
        <v>3233</v>
      </c>
      <c r="F435" s="228" t="s">
        <v>119</v>
      </c>
      <c r="G435" s="220"/>
      <c r="H435" s="222">
        <v>8500</v>
      </c>
      <c r="I435" s="222"/>
      <c r="J435" s="222"/>
      <c r="K435" s="222">
        <f t="shared" si="227"/>
        <v>8500</v>
      </c>
    </row>
    <row r="436" spans="1:11" s="243" customFormat="1" x14ac:dyDescent="0.2">
      <c r="A436" s="146" t="s">
        <v>649</v>
      </c>
      <c r="B436" s="144" t="s">
        <v>635</v>
      </c>
      <c r="C436" s="144">
        <v>559</v>
      </c>
      <c r="D436" s="146" t="s">
        <v>25</v>
      </c>
      <c r="E436" s="188">
        <v>3237</v>
      </c>
      <c r="F436" s="228" t="s">
        <v>36</v>
      </c>
      <c r="G436" s="220"/>
      <c r="H436" s="222">
        <v>1688000</v>
      </c>
      <c r="I436" s="222">
        <v>500000</v>
      </c>
      <c r="J436" s="222"/>
      <c r="K436" s="222">
        <f t="shared" si="227"/>
        <v>1188000</v>
      </c>
    </row>
    <row r="437" spans="1:11" s="243" customFormat="1" x14ac:dyDescent="0.2">
      <c r="A437" s="146" t="s">
        <v>649</v>
      </c>
      <c r="B437" s="144" t="s">
        <v>635</v>
      </c>
      <c r="C437" s="144">
        <v>559</v>
      </c>
      <c r="D437" s="146" t="s">
        <v>25</v>
      </c>
      <c r="E437" s="188">
        <v>3238</v>
      </c>
      <c r="F437" s="228" t="s">
        <v>122</v>
      </c>
      <c r="G437" s="220"/>
      <c r="H437" s="222">
        <v>141000</v>
      </c>
      <c r="I437" s="222"/>
      <c r="J437" s="222">
        <v>4000</v>
      </c>
      <c r="K437" s="222">
        <f t="shared" si="227"/>
        <v>145000</v>
      </c>
    </row>
    <row r="438" spans="1:11" s="257" customFormat="1" x14ac:dyDescent="0.2">
      <c r="A438" s="352" t="s">
        <v>649</v>
      </c>
      <c r="B438" s="302" t="s">
        <v>635</v>
      </c>
      <c r="C438" s="285">
        <v>559</v>
      </c>
      <c r="D438" s="285"/>
      <c r="E438" s="286">
        <v>42</v>
      </c>
      <c r="F438" s="287"/>
      <c r="G438" s="288"/>
      <c r="H438" s="289">
        <f t="shared" ref="H438:I438" si="260">H439+H441</f>
        <v>1385000</v>
      </c>
      <c r="I438" s="289">
        <f t="shared" si="260"/>
        <v>204000</v>
      </c>
      <c r="J438" s="289">
        <f t="shared" ref="J438" si="261">J439+J441</f>
        <v>700000</v>
      </c>
      <c r="K438" s="289">
        <f t="shared" si="227"/>
        <v>1881000</v>
      </c>
    </row>
    <row r="439" spans="1:11" s="259" customFormat="1" x14ac:dyDescent="0.2">
      <c r="A439" s="185" t="s">
        <v>649</v>
      </c>
      <c r="B439" s="168" t="s">
        <v>635</v>
      </c>
      <c r="C439" s="168">
        <v>559</v>
      </c>
      <c r="D439" s="185"/>
      <c r="E439" s="187">
        <v>422</v>
      </c>
      <c r="F439" s="230"/>
      <c r="G439" s="157"/>
      <c r="H439" s="242">
        <f t="shared" ref="H439:J439" si="262">H440</f>
        <v>740000</v>
      </c>
      <c r="I439" s="242">
        <f t="shared" si="262"/>
        <v>204000</v>
      </c>
      <c r="J439" s="242">
        <f t="shared" si="262"/>
        <v>0</v>
      </c>
      <c r="K439" s="242">
        <f t="shared" si="227"/>
        <v>536000</v>
      </c>
    </row>
    <row r="440" spans="1:11" s="243" customFormat="1" x14ac:dyDescent="0.2">
      <c r="A440" s="146" t="s">
        <v>649</v>
      </c>
      <c r="B440" s="144" t="s">
        <v>635</v>
      </c>
      <c r="C440" s="144">
        <v>559</v>
      </c>
      <c r="D440" s="146" t="s">
        <v>25</v>
      </c>
      <c r="E440" s="188">
        <v>4222</v>
      </c>
      <c r="F440" s="228" t="s">
        <v>130</v>
      </c>
      <c r="G440" s="220"/>
      <c r="H440" s="222">
        <v>740000</v>
      </c>
      <c r="I440" s="222">
        <v>204000</v>
      </c>
      <c r="J440" s="222"/>
      <c r="K440" s="222">
        <f t="shared" si="227"/>
        <v>536000</v>
      </c>
    </row>
    <row r="441" spans="1:11" s="243" customFormat="1" x14ac:dyDescent="0.2">
      <c r="A441" s="185" t="s">
        <v>649</v>
      </c>
      <c r="B441" s="168" t="s">
        <v>635</v>
      </c>
      <c r="C441" s="168">
        <v>559</v>
      </c>
      <c r="D441" s="185"/>
      <c r="E441" s="187">
        <v>426</v>
      </c>
      <c r="F441" s="230"/>
      <c r="G441" s="241"/>
      <c r="H441" s="242">
        <f t="shared" ref="H441:J441" si="263">H442</f>
        <v>645000</v>
      </c>
      <c r="I441" s="242">
        <f t="shared" si="263"/>
        <v>0</v>
      </c>
      <c r="J441" s="242">
        <f t="shared" si="263"/>
        <v>700000</v>
      </c>
      <c r="K441" s="242">
        <f t="shared" si="227"/>
        <v>1345000</v>
      </c>
    </row>
    <row r="442" spans="1:11" s="243" customFormat="1" x14ac:dyDescent="0.2">
      <c r="A442" s="146" t="s">
        <v>649</v>
      </c>
      <c r="B442" s="144" t="s">
        <v>635</v>
      </c>
      <c r="C442" s="144">
        <v>559</v>
      </c>
      <c r="D442" s="146" t="s">
        <v>25</v>
      </c>
      <c r="E442" s="188">
        <v>4262</v>
      </c>
      <c r="F442" s="228" t="s">
        <v>135</v>
      </c>
      <c r="G442" s="220"/>
      <c r="H442" s="222">
        <v>645000</v>
      </c>
      <c r="I442" s="222"/>
      <c r="J442" s="222">
        <v>700000</v>
      </c>
      <c r="K442" s="222">
        <f t="shared" si="227"/>
        <v>1345000</v>
      </c>
    </row>
    <row r="443" spans="1:11" s="257" customFormat="1" ht="33.75" x14ac:dyDescent="0.2">
      <c r="A443" s="353" t="s">
        <v>649</v>
      </c>
      <c r="B443" s="296" t="s">
        <v>720</v>
      </c>
      <c r="C443" s="296"/>
      <c r="D443" s="296"/>
      <c r="E443" s="297"/>
      <c r="F443" s="299" t="s">
        <v>719</v>
      </c>
      <c r="G443" s="300" t="s">
        <v>689</v>
      </c>
      <c r="H443" s="301">
        <f t="shared" ref="H443:J445" si="264">H444</f>
        <v>200000</v>
      </c>
      <c r="I443" s="301">
        <f t="shared" si="264"/>
        <v>0</v>
      </c>
      <c r="J443" s="301">
        <f t="shared" si="264"/>
        <v>0</v>
      </c>
      <c r="K443" s="301">
        <f t="shared" si="227"/>
        <v>200000</v>
      </c>
    </row>
    <row r="444" spans="1:11" x14ac:dyDescent="0.2">
      <c r="A444" s="352" t="s">
        <v>649</v>
      </c>
      <c r="B444" s="302" t="s">
        <v>720</v>
      </c>
      <c r="C444" s="285">
        <v>11</v>
      </c>
      <c r="D444" s="285"/>
      <c r="E444" s="286">
        <v>35</v>
      </c>
      <c r="F444" s="287"/>
      <c r="G444" s="288"/>
      <c r="H444" s="289">
        <f t="shared" si="264"/>
        <v>200000</v>
      </c>
      <c r="I444" s="289">
        <f t="shared" si="264"/>
        <v>0</v>
      </c>
      <c r="J444" s="289">
        <f t="shared" si="264"/>
        <v>0</v>
      </c>
      <c r="K444" s="289">
        <f t="shared" si="227"/>
        <v>200000</v>
      </c>
    </row>
    <row r="445" spans="1:11" s="152" customFormat="1" x14ac:dyDescent="0.2">
      <c r="A445" s="181" t="s">
        <v>649</v>
      </c>
      <c r="B445" s="153" t="s">
        <v>720</v>
      </c>
      <c r="C445" s="154">
        <v>11</v>
      </c>
      <c r="D445" s="155"/>
      <c r="E445" s="156">
        <v>351</v>
      </c>
      <c r="F445" s="225"/>
      <c r="G445" s="157"/>
      <c r="H445" s="158">
        <f t="shared" si="264"/>
        <v>200000</v>
      </c>
      <c r="I445" s="158">
        <f t="shared" si="264"/>
        <v>0</v>
      </c>
      <c r="J445" s="158">
        <f t="shared" si="264"/>
        <v>0</v>
      </c>
      <c r="K445" s="158">
        <f t="shared" si="227"/>
        <v>200000</v>
      </c>
    </row>
    <row r="446" spans="1:11" s="243" customFormat="1" ht="30" x14ac:dyDescent="0.2">
      <c r="A446" s="182" t="s">
        <v>649</v>
      </c>
      <c r="B446" s="160" t="s">
        <v>720</v>
      </c>
      <c r="C446" s="161">
        <v>11</v>
      </c>
      <c r="D446" s="162" t="s">
        <v>25</v>
      </c>
      <c r="E446" s="163">
        <v>3512</v>
      </c>
      <c r="F446" s="319" t="s">
        <v>140</v>
      </c>
      <c r="G446" s="220"/>
      <c r="H446" s="244">
        <v>200000</v>
      </c>
      <c r="I446" s="244"/>
      <c r="J446" s="244"/>
      <c r="K446" s="244">
        <f t="shared" si="227"/>
        <v>200000</v>
      </c>
    </row>
    <row r="447" spans="1:11" s="257" customFormat="1" ht="63" x14ac:dyDescent="0.2">
      <c r="A447" s="353" t="s">
        <v>649</v>
      </c>
      <c r="B447" s="296" t="s">
        <v>721</v>
      </c>
      <c r="C447" s="296"/>
      <c r="D447" s="296"/>
      <c r="E447" s="297"/>
      <c r="F447" s="299" t="s">
        <v>717</v>
      </c>
      <c r="G447" s="300" t="s">
        <v>689</v>
      </c>
      <c r="H447" s="301">
        <f t="shared" ref="H447:I447" si="265">H448+H454+H457+H460+H465+H473+H476+H481+H486+H494+H497</f>
        <v>2320000</v>
      </c>
      <c r="I447" s="301">
        <f t="shared" si="265"/>
        <v>0</v>
      </c>
      <c r="J447" s="301">
        <f t="shared" ref="J447" si="266">J448+J454+J457+J460+J465+J473+J476+J481+J486+J494+J497</f>
        <v>0</v>
      </c>
      <c r="K447" s="301">
        <f t="shared" si="227"/>
        <v>2320000</v>
      </c>
    </row>
    <row r="448" spans="1:11" s="257" customFormat="1" x14ac:dyDescent="0.2">
      <c r="A448" s="331" t="s">
        <v>649</v>
      </c>
      <c r="B448" s="285" t="s">
        <v>721</v>
      </c>
      <c r="C448" s="285">
        <v>11</v>
      </c>
      <c r="D448" s="285"/>
      <c r="E448" s="286">
        <v>32</v>
      </c>
      <c r="F448" s="287"/>
      <c r="G448" s="288"/>
      <c r="H448" s="289">
        <f t="shared" ref="H448:I448" si="267">H449+H451</f>
        <v>120000</v>
      </c>
      <c r="I448" s="289">
        <f t="shared" si="267"/>
        <v>0</v>
      </c>
      <c r="J448" s="289">
        <f t="shared" ref="J448" si="268">J449+J451</f>
        <v>0</v>
      </c>
      <c r="K448" s="289">
        <f t="shared" si="227"/>
        <v>120000</v>
      </c>
    </row>
    <row r="449" spans="1:11" s="259" customFormat="1" x14ac:dyDescent="0.2">
      <c r="A449" s="170" t="s">
        <v>649</v>
      </c>
      <c r="B449" s="169" t="s">
        <v>721</v>
      </c>
      <c r="C449" s="169">
        <v>11</v>
      </c>
      <c r="D449" s="185"/>
      <c r="E449" s="187">
        <v>321</v>
      </c>
      <c r="F449" s="230"/>
      <c r="G449" s="157"/>
      <c r="H449" s="242">
        <f t="shared" ref="H449:J449" si="269">H450</f>
        <v>30000</v>
      </c>
      <c r="I449" s="242">
        <f t="shared" si="269"/>
        <v>0</v>
      </c>
      <c r="J449" s="242">
        <f t="shared" si="269"/>
        <v>0</v>
      </c>
      <c r="K449" s="242">
        <f t="shared" si="227"/>
        <v>30000</v>
      </c>
    </row>
    <row r="450" spans="1:11" s="281" customFormat="1" x14ac:dyDescent="0.2">
      <c r="A450" s="172" t="s">
        <v>649</v>
      </c>
      <c r="B450" s="145" t="s">
        <v>721</v>
      </c>
      <c r="C450" s="145">
        <v>11</v>
      </c>
      <c r="D450" s="146" t="s">
        <v>25</v>
      </c>
      <c r="E450" s="188">
        <v>3211</v>
      </c>
      <c r="F450" s="228" t="s">
        <v>110</v>
      </c>
      <c r="G450" s="220"/>
      <c r="H450" s="222">
        <v>30000</v>
      </c>
      <c r="I450" s="222"/>
      <c r="J450" s="222"/>
      <c r="K450" s="222">
        <f t="shared" si="227"/>
        <v>30000</v>
      </c>
    </row>
    <row r="451" spans="1:11" s="281" customFormat="1" x14ac:dyDescent="0.2">
      <c r="A451" s="252" t="s">
        <v>649</v>
      </c>
      <c r="B451" s="250" t="s">
        <v>721</v>
      </c>
      <c r="C451" s="250">
        <v>11</v>
      </c>
      <c r="D451" s="206"/>
      <c r="E451" s="203">
        <v>323</v>
      </c>
      <c r="F451" s="231"/>
      <c r="G451" s="241"/>
      <c r="H451" s="242">
        <f t="shared" ref="H451:I451" si="270">H453+H452</f>
        <v>90000</v>
      </c>
      <c r="I451" s="242">
        <f t="shared" si="270"/>
        <v>0</v>
      </c>
      <c r="J451" s="242">
        <f t="shared" ref="J451" si="271">J453+J452</f>
        <v>0</v>
      </c>
      <c r="K451" s="242">
        <f t="shared" ref="K451:K514" si="272">H451-I451+J451</f>
        <v>90000</v>
      </c>
    </row>
    <row r="452" spans="1:11" s="281" customFormat="1" x14ac:dyDescent="0.2">
      <c r="A452" s="172" t="s">
        <v>649</v>
      </c>
      <c r="B452" s="145" t="s">
        <v>721</v>
      </c>
      <c r="C452" s="145">
        <v>11</v>
      </c>
      <c r="D452" s="146" t="s">
        <v>25</v>
      </c>
      <c r="E452" s="188">
        <v>3233</v>
      </c>
      <c r="F452" s="228" t="s">
        <v>119</v>
      </c>
      <c r="G452" s="220"/>
      <c r="H452" s="222">
        <v>20000</v>
      </c>
      <c r="I452" s="222"/>
      <c r="J452" s="222"/>
      <c r="K452" s="222">
        <f t="shared" si="272"/>
        <v>20000</v>
      </c>
    </row>
    <row r="453" spans="1:11" s="281" customFormat="1" x14ac:dyDescent="0.2">
      <c r="A453" s="172" t="s">
        <v>649</v>
      </c>
      <c r="B453" s="145" t="s">
        <v>721</v>
      </c>
      <c r="C453" s="145">
        <v>11</v>
      </c>
      <c r="D453" s="146" t="s">
        <v>25</v>
      </c>
      <c r="E453" s="188">
        <v>3237</v>
      </c>
      <c r="F453" s="228" t="s">
        <v>36</v>
      </c>
      <c r="G453" s="220"/>
      <c r="H453" s="222">
        <v>70000</v>
      </c>
      <c r="I453" s="222"/>
      <c r="J453" s="222"/>
      <c r="K453" s="222">
        <f t="shared" si="272"/>
        <v>70000</v>
      </c>
    </row>
    <row r="454" spans="1:11" s="257" customFormat="1" x14ac:dyDescent="0.2">
      <c r="A454" s="331" t="s">
        <v>649</v>
      </c>
      <c r="B454" s="285" t="s">
        <v>721</v>
      </c>
      <c r="C454" s="285">
        <v>11</v>
      </c>
      <c r="D454" s="285"/>
      <c r="E454" s="286">
        <v>41</v>
      </c>
      <c r="F454" s="287"/>
      <c r="G454" s="288"/>
      <c r="H454" s="289">
        <f t="shared" ref="H454:J455" si="273">H455</f>
        <v>50000</v>
      </c>
      <c r="I454" s="289">
        <f t="shared" si="273"/>
        <v>0</v>
      </c>
      <c r="J454" s="289">
        <f t="shared" si="273"/>
        <v>0</v>
      </c>
      <c r="K454" s="289">
        <f t="shared" si="272"/>
        <v>50000</v>
      </c>
    </row>
    <row r="455" spans="1:11" s="259" customFormat="1" x14ac:dyDescent="0.2">
      <c r="A455" s="170" t="s">
        <v>649</v>
      </c>
      <c r="B455" s="169" t="s">
        <v>721</v>
      </c>
      <c r="C455" s="169">
        <v>11</v>
      </c>
      <c r="D455" s="185"/>
      <c r="E455" s="187">
        <v>412</v>
      </c>
      <c r="F455" s="230"/>
      <c r="G455" s="157"/>
      <c r="H455" s="242">
        <f t="shared" si="273"/>
        <v>50000</v>
      </c>
      <c r="I455" s="242">
        <f t="shared" si="273"/>
        <v>0</v>
      </c>
      <c r="J455" s="242">
        <f t="shared" si="273"/>
        <v>0</v>
      </c>
      <c r="K455" s="242">
        <f t="shared" si="272"/>
        <v>50000</v>
      </c>
    </row>
    <row r="456" spans="1:11" s="281" customFormat="1" x14ac:dyDescent="0.2">
      <c r="A456" s="172" t="s">
        <v>649</v>
      </c>
      <c r="B456" s="145" t="s">
        <v>721</v>
      </c>
      <c r="C456" s="145">
        <v>11</v>
      </c>
      <c r="D456" s="146" t="s">
        <v>25</v>
      </c>
      <c r="E456" s="188">
        <v>4126</v>
      </c>
      <c r="F456" s="228" t="s">
        <v>4</v>
      </c>
      <c r="G456" s="220"/>
      <c r="H456" s="222">
        <v>50000</v>
      </c>
      <c r="I456" s="222"/>
      <c r="J456" s="222"/>
      <c r="K456" s="222">
        <f t="shared" si="272"/>
        <v>50000</v>
      </c>
    </row>
    <row r="457" spans="1:11" s="257" customFormat="1" x14ac:dyDescent="0.2">
      <c r="A457" s="331" t="s">
        <v>649</v>
      </c>
      <c r="B457" s="285" t="s">
        <v>721</v>
      </c>
      <c r="C457" s="285">
        <v>11</v>
      </c>
      <c r="D457" s="285"/>
      <c r="E457" s="286">
        <v>42</v>
      </c>
      <c r="F457" s="287"/>
      <c r="G457" s="288"/>
      <c r="H457" s="289">
        <f t="shared" ref="H457:J458" si="274">H458</f>
        <v>500000</v>
      </c>
      <c r="I457" s="289">
        <f t="shared" si="274"/>
        <v>0</v>
      </c>
      <c r="J457" s="289">
        <f t="shared" si="274"/>
        <v>0</v>
      </c>
      <c r="K457" s="289">
        <f t="shared" si="272"/>
        <v>500000</v>
      </c>
    </row>
    <row r="458" spans="1:11" s="259" customFormat="1" x14ac:dyDescent="0.2">
      <c r="A458" s="170" t="s">
        <v>649</v>
      </c>
      <c r="B458" s="169" t="s">
        <v>721</v>
      </c>
      <c r="C458" s="169">
        <v>11</v>
      </c>
      <c r="D458" s="185"/>
      <c r="E458" s="187">
        <v>426</v>
      </c>
      <c r="F458" s="230"/>
      <c r="G458" s="157"/>
      <c r="H458" s="242">
        <f t="shared" si="274"/>
        <v>500000</v>
      </c>
      <c r="I458" s="242">
        <f t="shared" si="274"/>
        <v>0</v>
      </c>
      <c r="J458" s="242">
        <f t="shared" si="274"/>
        <v>0</v>
      </c>
      <c r="K458" s="242">
        <f t="shared" si="272"/>
        <v>500000</v>
      </c>
    </row>
    <row r="459" spans="1:11" s="281" customFormat="1" x14ac:dyDescent="0.2">
      <c r="A459" s="146" t="s">
        <v>649</v>
      </c>
      <c r="B459" s="144" t="s">
        <v>721</v>
      </c>
      <c r="C459" s="144">
        <v>11</v>
      </c>
      <c r="D459" s="146" t="s">
        <v>25</v>
      </c>
      <c r="E459" s="188">
        <v>4262</v>
      </c>
      <c r="F459" s="228" t="s">
        <v>135</v>
      </c>
      <c r="G459" s="220"/>
      <c r="H459" s="222">
        <v>500000</v>
      </c>
      <c r="I459" s="222"/>
      <c r="J459" s="222"/>
      <c r="K459" s="222">
        <f t="shared" si="272"/>
        <v>500000</v>
      </c>
    </row>
    <row r="460" spans="1:11" s="257" customFormat="1" x14ac:dyDescent="0.2">
      <c r="A460" s="331" t="s">
        <v>649</v>
      </c>
      <c r="B460" s="285" t="s">
        <v>721</v>
      </c>
      <c r="C460" s="285">
        <v>12</v>
      </c>
      <c r="D460" s="285"/>
      <c r="E460" s="286">
        <v>31</v>
      </c>
      <c r="F460" s="287"/>
      <c r="G460" s="288"/>
      <c r="H460" s="289">
        <f t="shared" ref="H460:I460" si="275">H461+H463</f>
        <v>20000</v>
      </c>
      <c r="I460" s="289">
        <f t="shared" si="275"/>
        <v>0</v>
      </c>
      <c r="J460" s="289">
        <f t="shared" ref="J460" si="276">J461+J463</f>
        <v>0</v>
      </c>
      <c r="K460" s="289">
        <f t="shared" si="272"/>
        <v>20000</v>
      </c>
    </row>
    <row r="461" spans="1:11" s="259" customFormat="1" x14ac:dyDescent="0.2">
      <c r="A461" s="170" t="s">
        <v>649</v>
      </c>
      <c r="B461" s="169" t="s">
        <v>721</v>
      </c>
      <c r="C461" s="169">
        <v>12</v>
      </c>
      <c r="D461" s="185"/>
      <c r="E461" s="187">
        <v>311</v>
      </c>
      <c r="F461" s="230"/>
      <c r="G461" s="157"/>
      <c r="H461" s="242">
        <f t="shared" ref="H461:J461" si="277">H462</f>
        <v>15000</v>
      </c>
      <c r="I461" s="242">
        <f t="shared" si="277"/>
        <v>0</v>
      </c>
      <c r="J461" s="242">
        <f t="shared" si="277"/>
        <v>0</v>
      </c>
      <c r="K461" s="242">
        <f t="shared" si="272"/>
        <v>15000</v>
      </c>
    </row>
    <row r="462" spans="1:11" s="281" customFormat="1" x14ac:dyDescent="0.2">
      <c r="A462" s="172" t="s">
        <v>649</v>
      </c>
      <c r="B462" s="145" t="s">
        <v>721</v>
      </c>
      <c r="C462" s="145">
        <v>12</v>
      </c>
      <c r="D462" s="146" t="s">
        <v>25</v>
      </c>
      <c r="E462" s="188">
        <v>3111</v>
      </c>
      <c r="F462" s="228" t="s">
        <v>19</v>
      </c>
      <c r="G462" s="220"/>
      <c r="H462" s="222">
        <v>15000</v>
      </c>
      <c r="I462" s="222"/>
      <c r="J462" s="222"/>
      <c r="K462" s="222">
        <f t="shared" si="272"/>
        <v>15000</v>
      </c>
    </row>
    <row r="463" spans="1:11" s="281" customFormat="1" x14ac:dyDescent="0.2">
      <c r="A463" s="252" t="s">
        <v>649</v>
      </c>
      <c r="B463" s="250" t="s">
        <v>721</v>
      </c>
      <c r="C463" s="250">
        <v>12</v>
      </c>
      <c r="D463" s="206"/>
      <c r="E463" s="203">
        <v>313</v>
      </c>
      <c r="F463" s="231"/>
      <c r="G463" s="241"/>
      <c r="H463" s="242">
        <f t="shared" ref="H463:J463" si="278">SUM(H464)</f>
        <v>5000</v>
      </c>
      <c r="I463" s="242">
        <f t="shared" si="278"/>
        <v>0</v>
      </c>
      <c r="J463" s="242">
        <f t="shared" si="278"/>
        <v>0</v>
      </c>
      <c r="K463" s="242">
        <f t="shared" si="272"/>
        <v>5000</v>
      </c>
    </row>
    <row r="464" spans="1:11" s="281" customFormat="1" x14ac:dyDescent="0.2">
      <c r="A464" s="172" t="s">
        <v>649</v>
      </c>
      <c r="B464" s="145" t="s">
        <v>721</v>
      </c>
      <c r="C464" s="145">
        <v>12</v>
      </c>
      <c r="D464" s="146" t="s">
        <v>25</v>
      </c>
      <c r="E464" s="188">
        <v>3132</v>
      </c>
      <c r="F464" s="228" t="s">
        <v>280</v>
      </c>
      <c r="G464" s="220"/>
      <c r="H464" s="222">
        <v>5000</v>
      </c>
      <c r="I464" s="222"/>
      <c r="J464" s="222"/>
      <c r="K464" s="222">
        <f t="shared" si="272"/>
        <v>5000</v>
      </c>
    </row>
    <row r="465" spans="1:11" s="257" customFormat="1" x14ac:dyDescent="0.2">
      <c r="A465" s="331" t="s">
        <v>649</v>
      </c>
      <c r="B465" s="285" t="s">
        <v>721</v>
      </c>
      <c r="C465" s="285">
        <v>12</v>
      </c>
      <c r="D465" s="285"/>
      <c r="E465" s="286">
        <v>32</v>
      </c>
      <c r="F465" s="287"/>
      <c r="G465" s="288"/>
      <c r="H465" s="289">
        <f t="shared" ref="H465:I465" si="279">H466+H468+H470</f>
        <v>57000</v>
      </c>
      <c r="I465" s="289">
        <f t="shared" si="279"/>
        <v>0</v>
      </c>
      <c r="J465" s="289">
        <f t="shared" ref="J465" si="280">J466+J468+J470</f>
        <v>0</v>
      </c>
      <c r="K465" s="289">
        <f t="shared" si="272"/>
        <v>57000</v>
      </c>
    </row>
    <row r="466" spans="1:11" s="259" customFormat="1" x14ac:dyDescent="0.2">
      <c r="A466" s="170" t="s">
        <v>649</v>
      </c>
      <c r="B466" s="169" t="s">
        <v>721</v>
      </c>
      <c r="C466" s="169">
        <v>12</v>
      </c>
      <c r="D466" s="185"/>
      <c r="E466" s="187">
        <v>321</v>
      </c>
      <c r="F466" s="230"/>
      <c r="G466" s="157"/>
      <c r="H466" s="242">
        <f t="shared" ref="H466:J466" si="281">H467</f>
        <v>15000</v>
      </c>
      <c r="I466" s="242">
        <f t="shared" si="281"/>
        <v>0</v>
      </c>
      <c r="J466" s="242">
        <f t="shared" si="281"/>
        <v>0</v>
      </c>
      <c r="K466" s="242">
        <f t="shared" si="272"/>
        <v>15000</v>
      </c>
    </row>
    <row r="467" spans="1:11" s="281" customFormat="1" x14ac:dyDescent="0.2">
      <c r="A467" s="172" t="s">
        <v>649</v>
      </c>
      <c r="B467" s="145" t="s">
        <v>721</v>
      </c>
      <c r="C467" s="145">
        <v>12</v>
      </c>
      <c r="D467" s="146" t="s">
        <v>25</v>
      </c>
      <c r="E467" s="188">
        <v>3211</v>
      </c>
      <c r="F467" s="228" t="s">
        <v>110</v>
      </c>
      <c r="G467" s="220"/>
      <c r="H467" s="222">
        <v>15000</v>
      </c>
      <c r="I467" s="222"/>
      <c r="J467" s="222"/>
      <c r="K467" s="222">
        <f t="shared" si="272"/>
        <v>15000</v>
      </c>
    </row>
    <row r="468" spans="1:11" s="281" customFormat="1" x14ac:dyDescent="0.2">
      <c r="A468" s="252" t="s">
        <v>649</v>
      </c>
      <c r="B468" s="250" t="s">
        <v>721</v>
      </c>
      <c r="C468" s="250">
        <v>12</v>
      </c>
      <c r="D468" s="206"/>
      <c r="E468" s="203">
        <v>322</v>
      </c>
      <c r="F468" s="231"/>
      <c r="G468" s="241"/>
      <c r="H468" s="242">
        <f t="shared" ref="H468:J468" si="282">H469</f>
        <v>6000</v>
      </c>
      <c r="I468" s="242">
        <f t="shared" si="282"/>
        <v>0</v>
      </c>
      <c r="J468" s="242">
        <f t="shared" si="282"/>
        <v>0</v>
      </c>
      <c r="K468" s="242">
        <f t="shared" si="272"/>
        <v>6000</v>
      </c>
    </row>
    <row r="469" spans="1:11" s="281" customFormat="1" x14ac:dyDescent="0.2">
      <c r="A469" s="172" t="s">
        <v>649</v>
      </c>
      <c r="B469" s="145" t="s">
        <v>721</v>
      </c>
      <c r="C469" s="145">
        <v>12</v>
      </c>
      <c r="D469" s="146" t="s">
        <v>25</v>
      </c>
      <c r="E469" s="188">
        <v>3223</v>
      </c>
      <c r="F469" s="228" t="s">
        <v>115</v>
      </c>
      <c r="G469" s="220"/>
      <c r="H469" s="222">
        <v>6000</v>
      </c>
      <c r="I469" s="222"/>
      <c r="J469" s="222"/>
      <c r="K469" s="222">
        <f t="shared" si="272"/>
        <v>6000</v>
      </c>
    </row>
    <row r="470" spans="1:11" s="281" customFormat="1" x14ac:dyDescent="0.2">
      <c r="A470" s="252" t="s">
        <v>649</v>
      </c>
      <c r="B470" s="250" t="s">
        <v>721</v>
      </c>
      <c r="C470" s="250">
        <v>12</v>
      </c>
      <c r="D470" s="206"/>
      <c r="E470" s="203">
        <v>323</v>
      </c>
      <c r="F470" s="231"/>
      <c r="G470" s="241"/>
      <c r="H470" s="242">
        <f t="shared" ref="H470:I470" si="283">SUM(H471:H472)</f>
        <v>36000</v>
      </c>
      <c r="I470" s="242">
        <f t="shared" si="283"/>
        <v>0</v>
      </c>
      <c r="J470" s="242">
        <f t="shared" ref="J470" si="284">SUM(J471:J472)</f>
        <v>0</v>
      </c>
      <c r="K470" s="242">
        <f t="shared" si="272"/>
        <v>36000</v>
      </c>
    </row>
    <row r="471" spans="1:11" s="281" customFormat="1" x14ac:dyDescent="0.2">
      <c r="A471" s="172" t="s">
        <v>649</v>
      </c>
      <c r="B471" s="145" t="s">
        <v>721</v>
      </c>
      <c r="C471" s="145">
        <v>12</v>
      </c>
      <c r="D471" s="146" t="s">
        <v>25</v>
      </c>
      <c r="E471" s="188">
        <v>3233</v>
      </c>
      <c r="F471" s="228" t="s">
        <v>119</v>
      </c>
      <c r="G471" s="220"/>
      <c r="H471" s="222">
        <v>6000</v>
      </c>
      <c r="I471" s="222"/>
      <c r="J471" s="222"/>
      <c r="K471" s="222">
        <f t="shared" si="272"/>
        <v>6000</v>
      </c>
    </row>
    <row r="472" spans="1:11" s="281" customFormat="1" x14ac:dyDescent="0.2">
      <c r="A472" s="172" t="s">
        <v>649</v>
      </c>
      <c r="B472" s="145" t="s">
        <v>721</v>
      </c>
      <c r="C472" s="145">
        <v>12</v>
      </c>
      <c r="D472" s="146" t="s">
        <v>25</v>
      </c>
      <c r="E472" s="188">
        <v>3237</v>
      </c>
      <c r="F472" s="228" t="s">
        <v>36</v>
      </c>
      <c r="G472" s="220"/>
      <c r="H472" s="222">
        <v>30000</v>
      </c>
      <c r="I472" s="222"/>
      <c r="J472" s="222"/>
      <c r="K472" s="222">
        <f t="shared" si="272"/>
        <v>30000</v>
      </c>
    </row>
    <row r="473" spans="1:11" s="257" customFormat="1" x14ac:dyDescent="0.2">
      <c r="A473" s="331" t="s">
        <v>649</v>
      </c>
      <c r="B473" s="285" t="s">
        <v>721</v>
      </c>
      <c r="C473" s="285">
        <v>12</v>
      </c>
      <c r="D473" s="285"/>
      <c r="E473" s="286">
        <v>41</v>
      </c>
      <c r="F473" s="287"/>
      <c r="G473" s="288"/>
      <c r="H473" s="289">
        <f t="shared" ref="H473:J474" si="285">H474</f>
        <v>30000</v>
      </c>
      <c r="I473" s="289">
        <f t="shared" si="285"/>
        <v>0</v>
      </c>
      <c r="J473" s="289">
        <f t="shared" si="285"/>
        <v>0</v>
      </c>
      <c r="K473" s="289">
        <f t="shared" si="272"/>
        <v>30000</v>
      </c>
    </row>
    <row r="474" spans="1:11" s="259" customFormat="1" x14ac:dyDescent="0.2">
      <c r="A474" s="170" t="s">
        <v>649</v>
      </c>
      <c r="B474" s="169" t="s">
        <v>721</v>
      </c>
      <c r="C474" s="169">
        <v>12</v>
      </c>
      <c r="D474" s="185"/>
      <c r="E474" s="187">
        <v>412</v>
      </c>
      <c r="F474" s="230"/>
      <c r="G474" s="157"/>
      <c r="H474" s="242">
        <f t="shared" si="285"/>
        <v>30000</v>
      </c>
      <c r="I474" s="242">
        <f t="shared" si="285"/>
        <v>0</v>
      </c>
      <c r="J474" s="242">
        <f t="shared" si="285"/>
        <v>0</v>
      </c>
      <c r="K474" s="242">
        <f t="shared" si="272"/>
        <v>30000</v>
      </c>
    </row>
    <row r="475" spans="1:11" s="257" customFormat="1" ht="15" x14ac:dyDescent="0.2">
      <c r="A475" s="146" t="s">
        <v>649</v>
      </c>
      <c r="B475" s="144" t="s">
        <v>721</v>
      </c>
      <c r="C475" s="144">
        <v>12</v>
      </c>
      <c r="D475" s="146" t="s">
        <v>25</v>
      </c>
      <c r="E475" s="188">
        <v>4126</v>
      </c>
      <c r="F475" s="228" t="s">
        <v>4</v>
      </c>
      <c r="G475" s="164"/>
      <c r="H475" s="222">
        <v>30000</v>
      </c>
      <c r="I475" s="222"/>
      <c r="J475" s="222"/>
      <c r="K475" s="222">
        <f t="shared" si="272"/>
        <v>30000</v>
      </c>
    </row>
    <row r="476" spans="1:11" s="257" customFormat="1" x14ac:dyDescent="0.2">
      <c r="A476" s="331" t="s">
        <v>649</v>
      </c>
      <c r="B476" s="285" t="s">
        <v>721</v>
      </c>
      <c r="C476" s="285">
        <v>12</v>
      </c>
      <c r="D476" s="285"/>
      <c r="E476" s="286">
        <v>42</v>
      </c>
      <c r="F476" s="287"/>
      <c r="G476" s="288"/>
      <c r="H476" s="289">
        <f>H479+H477</f>
        <v>145000</v>
      </c>
      <c r="I476" s="289">
        <f>I479+I477</f>
        <v>0</v>
      </c>
      <c r="J476" s="289">
        <f>J479+J477</f>
        <v>0</v>
      </c>
      <c r="K476" s="289">
        <f t="shared" si="272"/>
        <v>145000</v>
      </c>
    </row>
    <row r="477" spans="1:11" s="259" customFormat="1" x14ac:dyDescent="0.2">
      <c r="A477" s="170" t="s">
        <v>649</v>
      </c>
      <c r="B477" s="169" t="s">
        <v>721</v>
      </c>
      <c r="C477" s="169">
        <v>12</v>
      </c>
      <c r="D477" s="185"/>
      <c r="E477" s="187">
        <v>422</v>
      </c>
      <c r="F477" s="230"/>
      <c r="G477" s="157"/>
      <c r="H477" s="242">
        <f t="shared" ref="H477:J479" si="286">H478</f>
        <v>15000</v>
      </c>
      <c r="I477" s="242">
        <f t="shared" si="286"/>
        <v>0</v>
      </c>
      <c r="J477" s="242">
        <f t="shared" si="286"/>
        <v>0</v>
      </c>
      <c r="K477" s="242">
        <f t="shared" si="272"/>
        <v>15000</v>
      </c>
    </row>
    <row r="478" spans="1:11" s="281" customFormat="1" x14ac:dyDescent="0.2">
      <c r="A478" s="146" t="s">
        <v>649</v>
      </c>
      <c r="B478" s="144" t="s">
        <v>721</v>
      </c>
      <c r="C478" s="144">
        <v>12</v>
      </c>
      <c r="D478" s="146" t="s">
        <v>25</v>
      </c>
      <c r="E478" s="188">
        <v>4221</v>
      </c>
      <c r="F478" s="228" t="s">
        <v>129</v>
      </c>
      <c r="G478" s="220"/>
      <c r="H478" s="222">
        <v>15000</v>
      </c>
      <c r="I478" s="222"/>
      <c r="J478" s="222"/>
      <c r="K478" s="222">
        <f t="shared" si="272"/>
        <v>15000</v>
      </c>
    </row>
    <row r="479" spans="1:11" s="259" customFormat="1" x14ac:dyDescent="0.2">
      <c r="A479" s="170" t="s">
        <v>649</v>
      </c>
      <c r="B479" s="169" t="s">
        <v>721</v>
      </c>
      <c r="C479" s="169">
        <v>12</v>
      </c>
      <c r="D479" s="185"/>
      <c r="E479" s="187">
        <v>426</v>
      </c>
      <c r="F479" s="230"/>
      <c r="G479" s="157"/>
      <c r="H479" s="242">
        <f t="shared" si="286"/>
        <v>130000</v>
      </c>
      <c r="I479" s="242">
        <f t="shared" si="286"/>
        <v>0</v>
      </c>
      <c r="J479" s="242">
        <f t="shared" si="286"/>
        <v>0</v>
      </c>
      <c r="K479" s="242">
        <f t="shared" si="272"/>
        <v>130000</v>
      </c>
    </row>
    <row r="480" spans="1:11" s="281" customFormat="1" x14ac:dyDescent="0.2">
      <c r="A480" s="146" t="s">
        <v>649</v>
      </c>
      <c r="B480" s="144" t="s">
        <v>721</v>
      </c>
      <c r="C480" s="144">
        <v>12</v>
      </c>
      <c r="D480" s="146" t="s">
        <v>25</v>
      </c>
      <c r="E480" s="188">
        <v>4262</v>
      </c>
      <c r="F480" s="228" t="s">
        <v>135</v>
      </c>
      <c r="G480" s="220"/>
      <c r="H480" s="222">
        <v>130000</v>
      </c>
      <c r="I480" s="222"/>
      <c r="J480" s="222"/>
      <c r="K480" s="222">
        <f t="shared" si="272"/>
        <v>130000</v>
      </c>
    </row>
    <row r="481" spans="1:11" s="257" customFormat="1" x14ac:dyDescent="0.2">
      <c r="A481" s="331" t="s">
        <v>649</v>
      </c>
      <c r="B481" s="285" t="s">
        <v>721</v>
      </c>
      <c r="C481" s="285">
        <v>559</v>
      </c>
      <c r="D481" s="285"/>
      <c r="E481" s="286">
        <v>31</v>
      </c>
      <c r="F481" s="287"/>
      <c r="G481" s="288"/>
      <c r="H481" s="289">
        <f t="shared" ref="H481:I481" si="287">H482+H484</f>
        <v>100000</v>
      </c>
      <c r="I481" s="289">
        <f t="shared" si="287"/>
        <v>0</v>
      </c>
      <c r="J481" s="289">
        <f t="shared" ref="J481" si="288">J482+J484</f>
        <v>0</v>
      </c>
      <c r="K481" s="289">
        <f t="shared" si="272"/>
        <v>100000</v>
      </c>
    </row>
    <row r="482" spans="1:11" s="259" customFormat="1" x14ac:dyDescent="0.2">
      <c r="A482" s="185" t="s">
        <v>649</v>
      </c>
      <c r="B482" s="168" t="s">
        <v>721</v>
      </c>
      <c r="C482" s="168">
        <v>559</v>
      </c>
      <c r="D482" s="185"/>
      <c r="E482" s="187">
        <v>311</v>
      </c>
      <c r="F482" s="230"/>
      <c r="G482" s="157"/>
      <c r="H482" s="242">
        <f t="shared" ref="H482:J482" si="289">H483</f>
        <v>85000</v>
      </c>
      <c r="I482" s="242">
        <f t="shared" si="289"/>
        <v>0</v>
      </c>
      <c r="J482" s="242">
        <f t="shared" si="289"/>
        <v>0</v>
      </c>
      <c r="K482" s="242">
        <f t="shared" si="272"/>
        <v>85000</v>
      </c>
    </row>
    <row r="483" spans="1:11" s="243" customFormat="1" x14ac:dyDescent="0.2">
      <c r="A483" s="146" t="s">
        <v>649</v>
      </c>
      <c r="B483" s="144" t="s">
        <v>721</v>
      </c>
      <c r="C483" s="144">
        <v>559</v>
      </c>
      <c r="D483" s="146" t="s">
        <v>25</v>
      </c>
      <c r="E483" s="188">
        <v>3111</v>
      </c>
      <c r="F483" s="228" t="s">
        <v>19</v>
      </c>
      <c r="G483" s="220"/>
      <c r="H483" s="222">
        <v>85000</v>
      </c>
      <c r="I483" s="222"/>
      <c r="J483" s="222"/>
      <c r="K483" s="222">
        <f t="shared" si="272"/>
        <v>85000</v>
      </c>
    </row>
    <row r="484" spans="1:11" s="259" customFormat="1" x14ac:dyDescent="0.2">
      <c r="A484" s="185" t="s">
        <v>649</v>
      </c>
      <c r="B484" s="168" t="s">
        <v>721</v>
      </c>
      <c r="C484" s="168">
        <v>559</v>
      </c>
      <c r="D484" s="185"/>
      <c r="E484" s="187">
        <v>313</v>
      </c>
      <c r="F484" s="230"/>
      <c r="G484" s="157"/>
      <c r="H484" s="242">
        <f t="shared" ref="H484:J484" si="290">SUM(H485)</f>
        <v>15000</v>
      </c>
      <c r="I484" s="242">
        <f t="shared" si="290"/>
        <v>0</v>
      </c>
      <c r="J484" s="242">
        <f t="shared" si="290"/>
        <v>0</v>
      </c>
      <c r="K484" s="242">
        <f t="shared" si="272"/>
        <v>15000</v>
      </c>
    </row>
    <row r="485" spans="1:11" s="243" customFormat="1" x14ac:dyDescent="0.2">
      <c r="A485" s="146" t="s">
        <v>649</v>
      </c>
      <c r="B485" s="144" t="s">
        <v>721</v>
      </c>
      <c r="C485" s="144">
        <v>559</v>
      </c>
      <c r="D485" s="146" t="s">
        <v>25</v>
      </c>
      <c r="E485" s="188">
        <v>3132</v>
      </c>
      <c r="F485" s="228" t="s">
        <v>280</v>
      </c>
      <c r="G485" s="220"/>
      <c r="H485" s="222">
        <v>15000</v>
      </c>
      <c r="I485" s="222"/>
      <c r="J485" s="222"/>
      <c r="K485" s="222">
        <f t="shared" si="272"/>
        <v>15000</v>
      </c>
    </row>
    <row r="486" spans="1:11" s="257" customFormat="1" x14ac:dyDescent="0.2">
      <c r="A486" s="331" t="s">
        <v>649</v>
      </c>
      <c r="B486" s="285" t="s">
        <v>721</v>
      </c>
      <c r="C486" s="285">
        <v>559</v>
      </c>
      <c r="D486" s="285"/>
      <c r="E486" s="286">
        <v>32</v>
      </c>
      <c r="F486" s="287"/>
      <c r="G486" s="288"/>
      <c r="H486" s="289">
        <f t="shared" ref="H486:I486" si="291">H487+H489+H491</f>
        <v>323000</v>
      </c>
      <c r="I486" s="289">
        <f t="shared" si="291"/>
        <v>0</v>
      </c>
      <c r="J486" s="289">
        <f t="shared" ref="J486" si="292">J487+J489+J491</f>
        <v>0</v>
      </c>
      <c r="K486" s="289">
        <f t="shared" si="272"/>
        <v>323000</v>
      </c>
    </row>
    <row r="487" spans="1:11" s="259" customFormat="1" x14ac:dyDescent="0.2">
      <c r="A487" s="185" t="s">
        <v>649</v>
      </c>
      <c r="B487" s="168" t="s">
        <v>721</v>
      </c>
      <c r="C487" s="168">
        <v>559</v>
      </c>
      <c r="D487" s="185"/>
      <c r="E487" s="187">
        <v>321</v>
      </c>
      <c r="F487" s="230"/>
      <c r="G487" s="157"/>
      <c r="H487" s="242">
        <f t="shared" ref="H487:J487" si="293">H488</f>
        <v>85000</v>
      </c>
      <c r="I487" s="242">
        <f t="shared" si="293"/>
        <v>0</v>
      </c>
      <c r="J487" s="242">
        <f t="shared" si="293"/>
        <v>0</v>
      </c>
      <c r="K487" s="242">
        <f t="shared" si="272"/>
        <v>85000</v>
      </c>
    </row>
    <row r="488" spans="1:11" s="243" customFormat="1" x14ac:dyDescent="0.2">
      <c r="A488" s="146" t="s">
        <v>649</v>
      </c>
      <c r="B488" s="144" t="s">
        <v>721</v>
      </c>
      <c r="C488" s="144">
        <v>559</v>
      </c>
      <c r="D488" s="146" t="s">
        <v>25</v>
      </c>
      <c r="E488" s="188">
        <v>3211</v>
      </c>
      <c r="F488" s="228" t="s">
        <v>110</v>
      </c>
      <c r="G488" s="220"/>
      <c r="H488" s="222">
        <v>85000</v>
      </c>
      <c r="I488" s="222"/>
      <c r="J488" s="222"/>
      <c r="K488" s="222">
        <f t="shared" si="272"/>
        <v>85000</v>
      </c>
    </row>
    <row r="489" spans="1:11" s="259" customFormat="1" x14ac:dyDescent="0.2">
      <c r="A489" s="185" t="s">
        <v>649</v>
      </c>
      <c r="B489" s="168" t="s">
        <v>721</v>
      </c>
      <c r="C489" s="168">
        <v>559</v>
      </c>
      <c r="D489" s="185"/>
      <c r="E489" s="187">
        <v>322</v>
      </c>
      <c r="F489" s="230"/>
      <c r="G489" s="157"/>
      <c r="H489" s="242">
        <f t="shared" ref="H489:J489" si="294">H490</f>
        <v>34000</v>
      </c>
      <c r="I489" s="242">
        <f t="shared" si="294"/>
        <v>0</v>
      </c>
      <c r="J489" s="242">
        <f t="shared" si="294"/>
        <v>0</v>
      </c>
      <c r="K489" s="242">
        <f t="shared" si="272"/>
        <v>34000</v>
      </c>
    </row>
    <row r="490" spans="1:11" s="243" customFormat="1" x14ac:dyDescent="0.2">
      <c r="A490" s="146" t="s">
        <v>649</v>
      </c>
      <c r="B490" s="144" t="s">
        <v>721</v>
      </c>
      <c r="C490" s="144">
        <v>559</v>
      </c>
      <c r="D490" s="146" t="s">
        <v>25</v>
      </c>
      <c r="E490" s="188">
        <v>3223</v>
      </c>
      <c r="F490" s="228" t="s">
        <v>115</v>
      </c>
      <c r="G490" s="220"/>
      <c r="H490" s="222">
        <v>34000</v>
      </c>
      <c r="I490" s="222"/>
      <c r="J490" s="222"/>
      <c r="K490" s="222">
        <f t="shared" si="272"/>
        <v>34000</v>
      </c>
    </row>
    <row r="491" spans="1:11" s="259" customFormat="1" x14ac:dyDescent="0.2">
      <c r="A491" s="185" t="s">
        <v>649</v>
      </c>
      <c r="B491" s="168" t="s">
        <v>721</v>
      </c>
      <c r="C491" s="168">
        <v>559</v>
      </c>
      <c r="D491" s="185"/>
      <c r="E491" s="187">
        <v>323</v>
      </c>
      <c r="F491" s="230"/>
      <c r="G491" s="157"/>
      <c r="H491" s="242">
        <f t="shared" ref="H491:I491" si="295">SUM(H492:H493)</f>
        <v>204000</v>
      </c>
      <c r="I491" s="242">
        <f t="shared" si="295"/>
        <v>0</v>
      </c>
      <c r="J491" s="242">
        <f t="shared" ref="J491" si="296">SUM(J492:J493)</f>
        <v>0</v>
      </c>
      <c r="K491" s="242">
        <f t="shared" si="272"/>
        <v>204000</v>
      </c>
    </row>
    <row r="492" spans="1:11" s="243" customFormat="1" x14ac:dyDescent="0.2">
      <c r="A492" s="146" t="s">
        <v>649</v>
      </c>
      <c r="B492" s="144" t="s">
        <v>721</v>
      </c>
      <c r="C492" s="144">
        <v>559</v>
      </c>
      <c r="D492" s="146" t="s">
        <v>25</v>
      </c>
      <c r="E492" s="188">
        <v>3233</v>
      </c>
      <c r="F492" s="228" t="s">
        <v>119</v>
      </c>
      <c r="G492" s="220"/>
      <c r="H492" s="222">
        <v>34000</v>
      </c>
      <c r="I492" s="222"/>
      <c r="J492" s="222"/>
      <c r="K492" s="222">
        <f t="shared" si="272"/>
        <v>34000</v>
      </c>
    </row>
    <row r="493" spans="1:11" s="243" customFormat="1" x14ac:dyDescent="0.2">
      <c r="A493" s="146" t="s">
        <v>649</v>
      </c>
      <c r="B493" s="144" t="s">
        <v>721</v>
      </c>
      <c r="C493" s="144">
        <v>559</v>
      </c>
      <c r="D493" s="146" t="s">
        <v>25</v>
      </c>
      <c r="E493" s="188">
        <v>3237</v>
      </c>
      <c r="F493" s="228" t="s">
        <v>36</v>
      </c>
      <c r="G493" s="220"/>
      <c r="H493" s="222">
        <v>170000</v>
      </c>
      <c r="I493" s="222"/>
      <c r="J493" s="222"/>
      <c r="K493" s="222">
        <f t="shared" si="272"/>
        <v>170000</v>
      </c>
    </row>
    <row r="494" spans="1:11" s="257" customFormat="1" x14ac:dyDescent="0.2">
      <c r="A494" s="331" t="s">
        <v>649</v>
      </c>
      <c r="B494" s="285" t="s">
        <v>721</v>
      </c>
      <c r="C494" s="285">
        <v>559</v>
      </c>
      <c r="D494" s="285"/>
      <c r="E494" s="286">
        <v>41</v>
      </c>
      <c r="F494" s="287"/>
      <c r="G494" s="288"/>
      <c r="H494" s="289">
        <f t="shared" ref="H494:J495" si="297">H495</f>
        <v>170000</v>
      </c>
      <c r="I494" s="289">
        <f t="shared" si="297"/>
        <v>0</v>
      </c>
      <c r="J494" s="289">
        <f t="shared" si="297"/>
        <v>0</v>
      </c>
      <c r="K494" s="289">
        <f t="shared" si="272"/>
        <v>170000</v>
      </c>
    </row>
    <row r="495" spans="1:11" s="259" customFormat="1" x14ac:dyDescent="0.2">
      <c r="A495" s="170" t="s">
        <v>649</v>
      </c>
      <c r="B495" s="169" t="s">
        <v>721</v>
      </c>
      <c r="C495" s="169">
        <v>559</v>
      </c>
      <c r="D495" s="185"/>
      <c r="E495" s="187">
        <v>412</v>
      </c>
      <c r="F495" s="230"/>
      <c r="G495" s="157"/>
      <c r="H495" s="242">
        <f t="shared" si="297"/>
        <v>170000</v>
      </c>
      <c r="I495" s="242">
        <f t="shared" si="297"/>
        <v>0</v>
      </c>
      <c r="J495" s="242">
        <f t="shared" si="297"/>
        <v>0</v>
      </c>
      <c r="K495" s="242">
        <f t="shared" si="272"/>
        <v>170000</v>
      </c>
    </row>
    <row r="496" spans="1:11" ht="15" x14ac:dyDescent="0.2">
      <c r="A496" s="146" t="s">
        <v>649</v>
      </c>
      <c r="B496" s="144" t="s">
        <v>721</v>
      </c>
      <c r="C496" s="144">
        <v>559</v>
      </c>
      <c r="D496" s="146" t="s">
        <v>25</v>
      </c>
      <c r="E496" s="188">
        <v>4126</v>
      </c>
      <c r="F496" s="228" t="s">
        <v>4</v>
      </c>
      <c r="G496" s="164"/>
      <c r="H496" s="222">
        <v>170000</v>
      </c>
      <c r="I496" s="222"/>
      <c r="J496" s="222"/>
      <c r="K496" s="222">
        <f t="shared" si="272"/>
        <v>170000</v>
      </c>
    </row>
    <row r="497" spans="1:11" s="257" customFormat="1" x14ac:dyDescent="0.2">
      <c r="A497" s="331" t="s">
        <v>649</v>
      </c>
      <c r="B497" s="285" t="s">
        <v>721</v>
      </c>
      <c r="C497" s="285">
        <v>559</v>
      </c>
      <c r="D497" s="285"/>
      <c r="E497" s="286">
        <v>42</v>
      </c>
      <c r="F497" s="287"/>
      <c r="G497" s="288"/>
      <c r="H497" s="289">
        <f>H500+H498</f>
        <v>805000</v>
      </c>
      <c r="I497" s="289">
        <f>I500+I498</f>
        <v>0</v>
      </c>
      <c r="J497" s="289">
        <f>J500+J498</f>
        <v>0</v>
      </c>
      <c r="K497" s="289">
        <f t="shared" si="272"/>
        <v>805000</v>
      </c>
    </row>
    <row r="498" spans="1:11" s="259" customFormat="1" x14ac:dyDescent="0.2">
      <c r="A498" s="170" t="s">
        <v>649</v>
      </c>
      <c r="B498" s="169" t="s">
        <v>721</v>
      </c>
      <c r="C498" s="169">
        <v>559</v>
      </c>
      <c r="D498" s="185"/>
      <c r="E498" s="187">
        <v>422</v>
      </c>
      <c r="F498" s="230"/>
      <c r="G498" s="157"/>
      <c r="H498" s="242">
        <f t="shared" ref="H498:J500" si="298">H499</f>
        <v>85000</v>
      </c>
      <c r="I498" s="242">
        <f t="shared" si="298"/>
        <v>0</v>
      </c>
      <c r="J498" s="242">
        <f t="shared" si="298"/>
        <v>0</v>
      </c>
      <c r="K498" s="242">
        <f t="shared" si="272"/>
        <v>85000</v>
      </c>
    </row>
    <row r="499" spans="1:11" s="243" customFormat="1" x14ac:dyDescent="0.2">
      <c r="A499" s="146" t="s">
        <v>649</v>
      </c>
      <c r="B499" s="144" t="s">
        <v>721</v>
      </c>
      <c r="C499" s="144">
        <v>559</v>
      </c>
      <c r="D499" s="146" t="s">
        <v>25</v>
      </c>
      <c r="E499" s="188">
        <v>4221</v>
      </c>
      <c r="F499" s="228" t="s">
        <v>129</v>
      </c>
      <c r="G499" s="220"/>
      <c r="H499" s="222">
        <v>85000</v>
      </c>
      <c r="I499" s="222"/>
      <c r="J499" s="222"/>
      <c r="K499" s="222">
        <f t="shared" si="272"/>
        <v>85000</v>
      </c>
    </row>
    <row r="500" spans="1:11" s="259" customFormat="1" x14ac:dyDescent="0.2">
      <c r="A500" s="170" t="s">
        <v>649</v>
      </c>
      <c r="B500" s="169" t="s">
        <v>721</v>
      </c>
      <c r="C500" s="169">
        <v>559</v>
      </c>
      <c r="D500" s="185"/>
      <c r="E500" s="187">
        <v>426</v>
      </c>
      <c r="F500" s="230"/>
      <c r="G500" s="157"/>
      <c r="H500" s="242">
        <f t="shared" si="298"/>
        <v>720000</v>
      </c>
      <c r="I500" s="242">
        <f t="shared" si="298"/>
        <v>0</v>
      </c>
      <c r="J500" s="242">
        <f t="shared" si="298"/>
        <v>0</v>
      </c>
      <c r="K500" s="242">
        <f t="shared" si="272"/>
        <v>720000</v>
      </c>
    </row>
    <row r="501" spans="1:11" s="243" customFormat="1" x14ac:dyDescent="0.2">
      <c r="A501" s="146" t="s">
        <v>649</v>
      </c>
      <c r="B501" s="144" t="s">
        <v>721</v>
      </c>
      <c r="C501" s="144">
        <v>559</v>
      </c>
      <c r="D501" s="146" t="s">
        <v>25</v>
      </c>
      <c r="E501" s="188">
        <v>4262</v>
      </c>
      <c r="F501" s="228" t="s">
        <v>135</v>
      </c>
      <c r="G501" s="220"/>
      <c r="H501" s="222">
        <v>720000</v>
      </c>
      <c r="I501" s="222"/>
      <c r="J501" s="222"/>
      <c r="K501" s="222">
        <f t="shared" si="272"/>
        <v>720000</v>
      </c>
    </row>
    <row r="502" spans="1:11" s="257" customFormat="1" ht="63" x14ac:dyDescent="0.2">
      <c r="A502" s="353" t="s">
        <v>649</v>
      </c>
      <c r="B502" s="296" t="s">
        <v>723</v>
      </c>
      <c r="C502" s="296"/>
      <c r="D502" s="296"/>
      <c r="E502" s="297"/>
      <c r="F502" s="299" t="s">
        <v>722</v>
      </c>
      <c r="G502" s="300" t="s">
        <v>689</v>
      </c>
      <c r="H502" s="301">
        <f t="shared" ref="H502:I502" si="299">H503+H508+H513+H522+H527</f>
        <v>437000</v>
      </c>
      <c r="I502" s="301">
        <f t="shared" si="299"/>
        <v>32000</v>
      </c>
      <c r="J502" s="301">
        <f t="shared" ref="J502" si="300">J503+J508+J513+J522+J527</f>
        <v>32000</v>
      </c>
      <c r="K502" s="301">
        <f t="shared" si="272"/>
        <v>437000</v>
      </c>
    </row>
    <row r="503" spans="1:11" s="257" customFormat="1" x14ac:dyDescent="0.2">
      <c r="A503" s="331" t="s">
        <v>649</v>
      </c>
      <c r="B503" s="285" t="s">
        <v>723</v>
      </c>
      <c r="C503" s="285">
        <v>11</v>
      </c>
      <c r="D503" s="285"/>
      <c r="E503" s="286">
        <v>32</v>
      </c>
      <c r="F503" s="287"/>
      <c r="G503" s="288"/>
      <c r="H503" s="289">
        <f t="shared" ref="H503:I503" si="301">H504+H506</f>
        <v>50000</v>
      </c>
      <c r="I503" s="289">
        <f t="shared" si="301"/>
        <v>0</v>
      </c>
      <c r="J503" s="289">
        <f t="shared" ref="J503" si="302">J504+J506</f>
        <v>0</v>
      </c>
      <c r="K503" s="289">
        <f t="shared" si="272"/>
        <v>50000</v>
      </c>
    </row>
    <row r="504" spans="1:11" s="259" customFormat="1" x14ac:dyDescent="0.2">
      <c r="A504" s="170" t="s">
        <v>649</v>
      </c>
      <c r="B504" s="169" t="s">
        <v>723</v>
      </c>
      <c r="C504" s="169">
        <v>11</v>
      </c>
      <c r="D504" s="185"/>
      <c r="E504" s="187">
        <v>321</v>
      </c>
      <c r="F504" s="230"/>
      <c r="G504" s="157"/>
      <c r="H504" s="242">
        <f t="shared" ref="H504:J504" si="303">H505</f>
        <v>20000</v>
      </c>
      <c r="I504" s="242">
        <f t="shared" si="303"/>
        <v>0</v>
      </c>
      <c r="J504" s="242">
        <f t="shared" si="303"/>
        <v>0</v>
      </c>
      <c r="K504" s="242">
        <f t="shared" si="272"/>
        <v>20000</v>
      </c>
    </row>
    <row r="505" spans="1:11" s="281" customFormat="1" x14ac:dyDescent="0.2">
      <c r="A505" s="172" t="s">
        <v>649</v>
      </c>
      <c r="B505" s="145" t="s">
        <v>723</v>
      </c>
      <c r="C505" s="145">
        <v>11</v>
      </c>
      <c r="D505" s="146" t="s">
        <v>25</v>
      </c>
      <c r="E505" s="188">
        <v>3211</v>
      </c>
      <c r="F505" s="228" t="s">
        <v>110</v>
      </c>
      <c r="G505" s="220"/>
      <c r="H505" s="222">
        <v>20000</v>
      </c>
      <c r="I505" s="222"/>
      <c r="J505" s="222"/>
      <c r="K505" s="222">
        <f t="shared" si="272"/>
        <v>20000</v>
      </c>
    </row>
    <row r="506" spans="1:11" s="281" customFormat="1" x14ac:dyDescent="0.2">
      <c r="A506" s="252" t="s">
        <v>649</v>
      </c>
      <c r="B506" s="250" t="s">
        <v>723</v>
      </c>
      <c r="C506" s="250">
        <v>11</v>
      </c>
      <c r="D506" s="206"/>
      <c r="E506" s="203">
        <v>323</v>
      </c>
      <c r="F506" s="231"/>
      <c r="G506" s="241"/>
      <c r="H506" s="242">
        <f t="shared" ref="H506:J506" si="304">H507</f>
        <v>30000</v>
      </c>
      <c r="I506" s="242">
        <f t="shared" si="304"/>
        <v>0</v>
      </c>
      <c r="J506" s="242">
        <f t="shared" si="304"/>
        <v>0</v>
      </c>
      <c r="K506" s="242">
        <f t="shared" si="272"/>
        <v>30000</v>
      </c>
    </row>
    <row r="507" spans="1:11" s="281" customFormat="1" x14ac:dyDescent="0.2">
      <c r="A507" s="172" t="s">
        <v>649</v>
      </c>
      <c r="B507" s="145" t="s">
        <v>723</v>
      </c>
      <c r="C507" s="145">
        <v>11</v>
      </c>
      <c r="D507" s="146" t="s">
        <v>25</v>
      </c>
      <c r="E507" s="188">
        <v>3237</v>
      </c>
      <c r="F507" s="228" t="s">
        <v>36</v>
      </c>
      <c r="G507" s="220"/>
      <c r="H507" s="222">
        <v>30000</v>
      </c>
      <c r="I507" s="222"/>
      <c r="J507" s="222"/>
      <c r="K507" s="222">
        <f t="shared" si="272"/>
        <v>30000</v>
      </c>
    </row>
    <row r="508" spans="1:11" s="257" customFormat="1" x14ac:dyDescent="0.2">
      <c r="A508" s="331" t="s">
        <v>649</v>
      </c>
      <c r="B508" s="285" t="s">
        <v>723</v>
      </c>
      <c r="C508" s="285">
        <v>12</v>
      </c>
      <c r="D508" s="285"/>
      <c r="E508" s="286">
        <v>31</v>
      </c>
      <c r="F508" s="287"/>
      <c r="G508" s="288"/>
      <c r="H508" s="289">
        <f t="shared" ref="H508:I508" si="305">H509+H511</f>
        <v>18000</v>
      </c>
      <c r="I508" s="289">
        <f t="shared" si="305"/>
        <v>0</v>
      </c>
      <c r="J508" s="289">
        <f t="shared" ref="J508" si="306">J509+J511</f>
        <v>0</v>
      </c>
      <c r="K508" s="289">
        <f t="shared" si="272"/>
        <v>18000</v>
      </c>
    </row>
    <row r="509" spans="1:11" s="259" customFormat="1" x14ac:dyDescent="0.2">
      <c r="A509" s="170" t="s">
        <v>649</v>
      </c>
      <c r="B509" s="169" t="s">
        <v>723</v>
      </c>
      <c r="C509" s="169">
        <v>12</v>
      </c>
      <c r="D509" s="185"/>
      <c r="E509" s="187">
        <v>311</v>
      </c>
      <c r="F509" s="230"/>
      <c r="G509" s="157"/>
      <c r="H509" s="242">
        <f t="shared" ref="H509:J509" si="307">H510</f>
        <v>15000</v>
      </c>
      <c r="I509" s="242">
        <f t="shared" si="307"/>
        <v>0</v>
      </c>
      <c r="J509" s="242">
        <f t="shared" si="307"/>
        <v>0</v>
      </c>
      <c r="K509" s="242">
        <f t="shared" si="272"/>
        <v>15000</v>
      </c>
    </row>
    <row r="510" spans="1:11" s="281" customFormat="1" x14ac:dyDescent="0.2">
      <c r="A510" s="172" t="s">
        <v>649</v>
      </c>
      <c r="B510" s="145" t="s">
        <v>723</v>
      </c>
      <c r="C510" s="145">
        <v>12</v>
      </c>
      <c r="D510" s="146" t="s">
        <v>25</v>
      </c>
      <c r="E510" s="188">
        <v>3111</v>
      </c>
      <c r="F510" s="228" t="s">
        <v>19</v>
      </c>
      <c r="G510" s="220"/>
      <c r="H510" s="222">
        <v>15000</v>
      </c>
      <c r="I510" s="222"/>
      <c r="J510" s="222"/>
      <c r="K510" s="222">
        <f t="shared" si="272"/>
        <v>15000</v>
      </c>
    </row>
    <row r="511" spans="1:11" s="281" customFormat="1" x14ac:dyDescent="0.2">
      <c r="A511" s="252" t="s">
        <v>649</v>
      </c>
      <c r="B511" s="250" t="s">
        <v>723</v>
      </c>
      <c r="C511" s="250">
        <v>12</v>
      </c>
      <c r="D511" s="206"/>
      <c r="E511" s="203">
        <v>313</v>
      </c>
      <c r="F511" s="231"/>
      <c r="G511" s="241"/>
      <c r="H511" s="242">
        <f t="shared" ref="H511:J511" si="308">H512</f>
        <v>3000</v>
      </c>
      <c r="I511" s="242">
        <f t="shared" si="308"/>
        <v>0</v>
      </c>
      <c r="J511" s="242">
        <f t="shared" si="308"/>
        <v>0</v>
      </c>
      <c r="K511" s="242">
        <f t="shared" si="272"/>
        <v>3000</v>
      </c>
    </row>
    <row r="512" spans="1:11" s="281" customFormat="1" x14ac:dyDescent="0.2">
      <c r="A512" s="172" t="s">
        <v>649</v>
      </c>
      <c r="B512" s="145" t="s">
        <v>723</v>
      </c>
      <c r="C512" s="145">
        <v>12</v>
      </c>
      <c r="D512" s="146" t="s">
        <v>25</v>
      </c>
      <c r="E512" s="188">
        <v>3132</v>
      </c>
      <c r="F512" s="228" t="s">
        <v>280</v>
      </c>
      <c r="G512" s="220"/>
      <c r="H512" s="222">
        <v>3000</v>
      </c>
      <c r="I512" s="222"/>
      <c r="J512" s="222"/>
      <c r="K512" s="222">
        <f t="shared" si="272"/>
        <v>3000</v>
      </c>
    </row>
    <row r="513" spans="1:11" s="257" customFormat="1" x14ac:dyDescent="0.2">
      <c r="A513" s="331" t="s">
        <v>649</v>
      </c>
      <c r="B513" s="285" t="s">
        <v>723</v>
      </c>
      <c r="C513" s="285">
        <v>12</v>
      </c>
      <c r="D513" s="285"/>
      <c r="E513" s="286">
        <v>32</v>
      </c>
      <c r="F513" s="287"/>
      <c r="G513" s="288"/>
      <c r="H513" s="289">
        <f t="shared" ref="H513:I513" si="309">H514+H516+H518</f>
        <v>34000</v>
      </c>
      <c r="I513" s="289">
        <f t="shared" si="309"/>
        <v>7000</v>
      </c>
      <c r="J513" s="289">
        <f t="shared" ref="J513" si="310">J514+J516+J518</f>
        <v>7000</v>
      </c>
      <c r="K513" s="289">
        <f t="shared" si="272"/>
        <v>34000</v>
      </c>
    </row>
    <row r="514" spans="1:11" s="259" customFormat="1" x14ac:dyDescent="0.2">
      <c r="A514" s="170" t="s">
        <v>649</v>
      </c>
      <c r="B514" s="169" t="s">
        <v>723</v>
      </c>
      <c r="C514" s="169">
        <v>12</v>
      </c>
      <c r="D514" s="185"/>
      <c r="E514" s="187">
        <v>321</v>
      </c>
      <c r="F514" s="230"/>
      <c r="G514" s="157"/>
      <c r="H514" s="242">
        <f t="shared" ref="H514:J514" si="311">H515</f>
        <v>5000</v>
      </c>
      <c r="I514" s="242">
        <f t="shared" si="311"/>
        <v>0</v>
      </c>
      <c r="J514" s="242">
        <f t="shared" si="311"/>
        <v>0</v>
      </c>
      <c r="K514" s="242">
        <f t="shared" si="272"/>
        <v>5000</v>
      </c>
    </row>
    <row r="515" spans="1:11" s="281" customFormat="1" x14ac:dyDescent="0.2">
      <c r="A515" s="172" t="s">
        <v>649</v>
      </c>
      <c r="B515" s="145" t="s">
        <v>723</v>
      </c>
      <c r="C515" s="145">
        <v>12</v>
      </c>
      <c r="D515" s="146" t="s">
        <v>25</v>
      </c>
      <c r="E515" s="188">
        <v>3211</v>
      </c>
      <c r="F515" s="228" t="s">
        <v>110</v>
      </c>
      <c r="G515" s="220"/>
      <c r="H515" s="222">
        <v>5000</v>
      </c>
      <c r="I515" s="222"/>
      <c r="J515" s="222"/>
      <c r="K515" s="222">
        <f t="shared" ref="K515:K578" si="312">H515-I515+J515</f>
        <v>5000</v>
      </c>
    </row>
    <row r="516" spans="1:11" s="281" customFormat="1" x14ac:dyDescent="0.2">
      <c r="A516" s="252" t="s">
        <v>649</v>
      </c>
      <c r="B516" s="250" t="s">
        <v>723</v>
      </c>
      <c r="C516" s="250">
        <v>12</v>
      </c>
      <c r="D516" s="206"/>
      <c r="E516" s="203">
        <v>322</v>
      </c>
      <c r="F516" s="231"/>
      <c r="G516" s="241"/>
      <c r="H516" s="242">
        <f t="shared" ref="H516:J516" si="313">H517</f>
        <v>4000</v>
      </c>
      <c r="I516" s="242">
        <f t="shared" si="313"/>
        <v>0</v>
      </c>
      <c r="J516" s="242">
        <f t="shared" si="313"/>
        <v>0</v>
      </c>
      <c r="K516" s="242">
        <f t="shared" si="312"/>
        <v>4000</v>
      </c>
    </row>
    <row r="517" spans="1:11" s="281" customFormat="1" x14ac:dyDescent="0.2">
      <c r="A517" s="172" t="s">
        <v>649</v>
      </c>
      <c r="B517" s="145" t="s">
        <v>723</v>
      </c>
      <c r="C517" s="145">
        <v>12</v>
      </c>
      <c r="D517" s="146" t="s">
        <v>25</v>
      </c>
      <c r="E517" s="188">
        <v>3223</v>
      </c>
      <c r="F517" s="228" t="s">
        <v>115</v>
      </c>
      <c r="G517" s="220"/>
      <c r="H517" s="222">
        <v>4000</v>
      </c>
      <c r="I517" s="222"/>
      <c r="J517" s="222"/>
      <c r="K517" s="222">
        <f t="shared" si="312"/>
        <v>4000</v>
      </c>
    </row>
    <row r="518" spans="1:11" s="281" customFormat="1" x14ac:dyDescent="0.2">
      <c r="A518" s="252" t="s">
        <v>649</v>
      </c>
      <c r="B518" s="250" t="s">
        <v>723</v>
      </c>
      <c r="C518" s="250">
        <v>12</v>
      </c>
      <c r="D518" s="206"/>
      <c r="E518" s="203">
        <v>323</v>
      </c>
      <c r="F518" s="231"/>
      <c r="G518" s="241"/>
      <c r="H518" s="242">
        <f t="shared" ref="H518:I518" si="314">H519+H520+H521</f>
        <v>25000</v>
      </c>
      <c r="I518" s="242">
        <f t="shared" si="314"/>
        <v>7000</v>
      </c>
      <c r="J518" s="242">
        <f t="shared" ref="J518" si="315">J519+J520+J521</f>
        <v>7000</v>
      </c>
      <c r="K518" s="242">
        <f t="shared" si="312"/>
        <v>25000</v>
      </c>
    </row>
    <row r="519" spans="1:11" s="281" customFormat="1" x14ac:dyDescent="0.2">
      <c r="A519" s="172" t="s">
        <v>649</v>
      </c>
      <c r="B519" s="145" t="s">
        <v>723</v>
      </c>
      <c r="C519" s="145">
        <v>12</v>
      </c>
      <c r="D519" s="146" t="s">
        <v>25</v>
      </c>
      <c r="E519" s="188">
        <v>3233</v>
      </c>
      <c r="F519" s="228" t="s">
        <v>119</v>
      </c>
      <c r="G519" s="220"/>
      <c r="H519" s="222">
        <v>15000</v>
      </c>
      <c r="I519" s="222">
        <v>7000</v>
      </c>
      <c r="J519" s="222"/>
      <c r="K519" s="222">
        <f t="shared" si="312"/>
        <v>8000</v>
      </c>
    </row>
    <row r="520" spans="1:11" s="281" customFormat="1" x14ac:dyDescent="0.2">
      <c r="A520" s="172" t="s">
        <v>649</v>
      </c>
      <c r="B520" s="145" t="s">
        <v>723</v>
      </c>
      <c r="C520" s="145">
        <v>12</v>
      </c>
      <c r="D520" s="146" t="s">
        <v>25</v>
      </c>
      <c r="E520" s="188">
        <v>3237</v>
      </c>
      <c r="F520" s="228" t="s">
        <v>36</v>
      </c>
      <c r="G520" s="220"/>
      <c r="H520" s="222">
        <v>5000</v>
      </c>
      <c r="I520" s="222"/>
      <c r="J520" s="222">
        <v>7000</v>
      </c>
      <c r="K520" s="222">
        <f t="shared" si="312"/>
        <v>12000</v>
      </c>
    </row>
    <row r="521" spans="1:11" s="281" customFormat="1" x14ac:dyDescent="0.2">
      <c r="A521" s="172" t="s">
        <v>649</v>
      </c>
      <c r="B521" s="145" t="s">
        <v>723</v>
      </c>
      <c r="C521" s="145">
        <v>12</v>
      </c>
      <c r="D521" s="146" t="s">
        <v>25</v>
      </c>
      <c r="E521" s="188">
        <v>3238</v>
      </c>
      <c r="F521" s="228" t="s">
        <v>122</v>
      </c>
      <c r="G521" s="220"/>
      <c r="H521" s="222">
        <v>5000</v>
      </c>
      <c r="I521" s="222"/>
      <c r="J521" s="222"/>
      <c r="K521" s="222">
        <f t="shared" si="312"/>
        <v>5000</v>
      </c>
    </row>
    <row r="522" spans="1:11" s="257" customFormat="1" x14ac:dyDescent="0.2">
      <c r="A522" s="331" t="s">
        <v>649</v>
      </c>
      <c r="B522" s="285" t="s">
        <v>723</v>
      </c>
      <c r="C522" s="285">
        <v>559</v>
      </c>
      <c r="D522" s="285"/>
      <c r="E522" s="286">
        <v>31</v>
      </c>
      <c r="F522" s="287"/>
      <c r="G522" s="288"/>
      <c r="H522" s="289">
        <f t="shared" ref="H522:I522" si="316">H523+H525</f>
        <v>100000</v>
      </c>
      <c r="I522" s="289">
        <f t="shared" si="316"/>
        <v>0</v>
      </c>
      <c r="J522" s="289">
        <f t="shared" ref="J522" si="317">J523+J525</f>
        <v>0</v>
      </c>
      <c r="K522" s="289">
        <f t="shared" si="312"/>
        <v>100000</v>
      </c>
    </row>
    <row r="523" spans="1:11" s="259" customFormat="1" x14ac:dyDescent="0.2">
      <c r="A523" s="185" t="s">
        <v>649</v>
      </c>
      <c r="B523" s="168" t="s">
        <v>723</v>
      </c>
      <c r="C523" s="168">
        <v>559</v>
      </c>
      <c r="D523" s="185"/>
      <c r="E523" s="187">
        <v>311</v>
      </c>
      <c r="F523" s="230"/>
      <c r="G523" s="157"/>
      <c r="H523" s="242">
        <f t="shared" ref="H523:J523" si="318">H524</f>
        <v>85000</v>
      </c>
      <c r="I523" s="242">
        <f t="shared" si="318"/>
        <v>0</v>
      </c>
      <c r="J523" s="242">
        <f t="shared" si="318"/>
        <v>0</v>
      </c>
      <c r="K523" s="242">
        <f t="shared" si="312"/>
        <v>85000</v>
      </c>
    </row>
    <row r="524" spans="1:11" s="243" customFormat="1" x14ac:dyDescent="0.2">
      <c r="A524" s="146" t="s">
        <v>649</v>
      </c>
      <c r="B524" s="144" t="s">
        <v>723</v>
      </c>
      <c r="C524" s="144">
        <v>559</v>
      </c>
      <c r="D524" s="146" t="s">
        <v>25</v>
      </c>
      <c r="E524" s="188">
        <v>3111</v>
      </c>
      <c r="F524" s="228" t="s">
        <v>19</v>
      </c>
      <c r="G524" s="220"/>
      <c r="H524" s="222">
        <v>85000</v>
      </c>
      <c r="I524" s="222"/>
      <c r="J524" s="222"/>
      <c r="K524" s="222">
        <f t="shared" si="312"/>
        <v>85000</v>
      </c>
    </row>
    <row r="525" spans="1:11" s="259" customFormat="1" x14ac:dyDescent="0.2">
      <c r="A525" s="185" t="s">
        <v>649</v>
      </c>
      <c r="B525" s="168" t="s">
        <v>723</v>
      </c>
      <c r="C525" s="168">
        <v>559</v>
      </c>
      <c r="D525" s="185"/>
      <c r="E525" s="187">
        <v>313</v>
      </c>
      <c r="F525" s="230"/>
      <c r="G525" s="157"/>
      <c r="H525" s="242">
        <f t="shared" ref="H525:J525" si="319">SUM(H526)</f>
        <v>15000</v>
      </c>
      <c r="I525" s="242">
        <f t="shared" si="319"/>
        <v>0</v>
      </c>
      <c r="J525" s="242">
        <f t="shared" si="319"/>
        <v>0</v>
      </c>
      <c r="K525" s="242">
        <f t="shared" si="312"/>
        <v>15000</v>
      </c>
    </row>
    <row r="526" spans="1:11" s="243" customFormat="1" x14ac:dyDescent="0.2">
      <c r="A526" s="146" t="s">
        <v>649</v>
      </c>
      <c r="B526" s="144" t="s">
        <v>723</v>
      </c>
      <c r="C526" s="144">
        <v>559</v>
      </c>
      <c r="D526" s="146" t="s">
        <v>25</v>
      </c>
      <c r="E526" s="188">
        <v>3132</v>
      </c>
      <c r="F526" s="228" t="s">
        <v>280</v>
      </c>
      <c r="G526" s="220"/>
      <c r="H526" s="222">
        <v>15000</v>
      </c>
      <c r="I526" s="222"/>
      <c r="J526" s="222"/>
      <c r="K526" s="222">
        <f t="shared" si="312"/>
        <v>15000</v>
      </c>
    </row>
    <row r="527" spans="1:11" s="257" customFormat="1" x14ac:dyDescent="0.2">
      <c r="A527" s="331" t="s">
        <v>649</v>
      </c>
      <c r="B527" s="285" t="s">
        <v>723</v>
      </c>
      <c r="C527" s="285">
        <v>559</v>
      </c>
      <c r="D527" s="285"/>
      <c r="E527" s="286">
        <v>32</v>
      </c>
      <c r="F527" s="287"/>
      <c r="G527" s="288"/>
      <c r="H527" s="289">
        <f t="shared" ref="H527:I527" si="320">H528+H530+H532</f>
        <v>235000</v>
      </c>
      <c r="I527" s="289">
        <f t="shared" si="320"/>
        <v>25000</v>
      </c>
      <c r="J527" s="289">
        <f t="shared" ref="J527" si="321">J528+J530+J532</f>
        <v>25000</v>
      </c>
      <c r="K527" s="289">
        <f t="shared" si="312"/>
        <v>235000</v>
      </c>
    </row>
    <row r="528" spans="1:11" s="259" customFormat="1" x14ac:dyDescent="0.2">
      <c r="A528" s="185" t="s">
        <v>649</v>
      </c>
      <c r="B528" s="168" t="s">
        <v>723</v>
      </c>
      <c r="C528" s="168">
        <v>559</v>
      </c>
      <c r="D528" s="185"/>
      <c r="E528" s="187">
        <v>321</v>
      </c>
      <c r="F528" s="230"/>
      <c r="G528" s="157"/>
      <c r="H528" s="242">
        <f t="shared" ref="H528:J528" si="322">H529</f>
        <v>35000</v>
      </c>
      <c r="I528" s="242">
        <f t="shared" si="322"/>
        <v>0</v>
      </c>
      <c r="J528" s="242">
        <f t="shared" si="322"/>
        <v>0</v>
      </c>
      <c r="K528" s="242">
        <f t="shared" si="312"/>
        <v>35000</v>
      </c>
    </row>
    <row r="529" spans="1:11" s="243" customFormat="1" x14ac:dyDescent="0.2">
      <c r="A529" s="146" t="s">
        <v>649</v>
      </c>
      <c r="B529" s="144" t="s">
        <v>723</v>
      </c>
      <c r="C529" s="144">
        <v>559</v>
      </c>
      <c r="D529" s="146" t="s">
        <v>25</v>
      </c>
      <c r="E529" s="188">
        <v>3211</v>
      </c>
      <c r="F529" s="228" t="s">
        <v>110</v>
      </c>
      <c r="G529" s="220"/>
      <c r="H529" s="222">
        <v>35000</v>
      </c>
      <c r="I529" s="222"/>
      <c r="J529" s="222"/>
      <c r="K529" s="222">
        <f t="shared" si="312"/>
        <v>35000</v>
      </c>
    </row>
    <row r="530" spans="1:11" s="259" customFormat="1" x14ac:dyDescent="0.2">
      <c r="A530" s="185" t="s">
        <v>649</v>
      </c>
      <c r="B530" s="168" t="s">
        <v>723</v>
      </c>
      <c r="C530" s="168">
        <v>559</v>
      </c>
      <c r="D530" s="185"/>
      <c r="E530" s="187">
        <v>322</v>
      </c>
      <c r="F530" s="230"/>
      <c r="G530" s="157"/>
      <c r="H530" s="242">
        <f t="shared" ref="H530:J530" si="323">H531</f>
        <v>35000</v>
      </c>
      <c r="I530" s="242">
        <f t="shared" si="323"/>
        <v>0</v>
      </c>
      <c r="J530" s="242">
        <f t="shared" si="323"/>
        <v>0</v>
      </c>
      <c r="K530" s="242">
        <f t="shared" si="312"/>
        <v>35000</v>
      </c>
    </row>
    <row r="531" spans="1:11" s="243" customFormat="1" x14ac:dyDescent="0.2">
      <c r="A531" s="146" t="s">
        <v>649</v>
      </c>
      <c r="B531" s="144" t="s">
        <v>723</v>
      </c>
      <c r="C531" s="144">
        <v>559</v>
      </c>
      <c r="D531" s="146" t="s">
        <v>25</v>
      </c>
      <c r="E531" s="188">
        <v>3223</v>
      </c>
      <c r="F531" s="228" t="s">
        <v>115</v>
      </c>
      <c r="G531" s="220"/>
      <c r="H531" s="222">
        <v>35000</v>
      </c>
      <c r="I531" s="222"/>
      <c r="J531" s="222"/>
      <c r="K531" s="222">
        <f t="shared" si="312"/>
        <v>35000</v>
      </c>
    </row>
    <row r="532" spans="1:11" s="259" customFormat="1" x14ac:dyDescent="0.2">
      <c r="A532" s="185" t="s">
        <v>649</v>
      </c>
      <c r="B532" s="168" t="s">
        <v>723</v>
      </c>
      <c r="C532" s="168">
        <v>559</v>
      </c>
      <c r="D532" s="185"/>
      <c r="E532" s="187">
        <v>323</v>
      </c>
      <c r="F532" s="230"/>
      <c r="G532" s="157"/>
      <c r="H532" s="242">
        <f t="shared" ref="H532:I532" si="324">H533+H534+H535</f>
        <v>165000</v>
      </c>
      <c r="I532" s="242">
        <f t="shared" si="324"/>
        <v>25000</v>
      </c>
      <c r="J532" s="242">
        <f t="shared" ref="J532" si="325">J533+J534+J535</f>
        <v>25000</v>
      </c>
      <c r="K532" s="242">
        <f t="shared" si="312"/>
        <v>165000</v>
      </c>
    </row>
    <row r="533" spans="1:11" s="243" customFormat="1" x14ac:dyDescent="0.2">
      <c r="A533" s="146" t="s">
        <v>649</v>
      </c>
      <c r="B533" s="144" t="s">
        <v>723</v>
      </c>
      <c r="C533" s="144">
        <v>559</v>
      </c>
      <c r="D533" s="146" t="s">
        <v>25</v>
      </c>
      <c r="E533" s="188">
        <v>3233</v>
      </c>
      <c r="F533" s="228" t="s">
        <v>119</v>
      </c>
      <c r="G533" s="220"/>
      <c r="H533" s="222">
        <v>85000</v>
      </c>
      <c r="I533" s="222">
        <v>25000</v>
      </c>
      <c r="J533" s="222"/>
      <c r="K533" s="222">
        <f t="shared" si="312"/>
        <v>60000</v>
      </c>
    </row>
    <row r="534" spans="1:11" s="243" customFormat="1" x14ac:dyDescent="0.2">
      <c r="A534" s="146" t="s">
        <v>649</v>
      </c>
      <c r="B534" s="144" t="s">
        <v>723</v>
      </c>
      <c r="C534" s="144">
        <v>559</v>
      </c>
      <c r="D534" s="146" t="s">
        <v>25</v>
      </c>
      <c r="E534" s="188">
        <v>3237</v>
      </c>
      <c r="F534" s="228" t="s">
        <v>36</v>
      </c>
      <c r="G534" s="220"/>
      <c r="H534" s="222">
        <v>40000</v>
      </c>
      <c r="I534" s="222"/>
      <c r="J534" s="222">
        <v>25000</v>
      </c>
      <c r="K534" s="222">
        <f t="shared" si="312"/>
        <v>65000</v>
      </c>
    </row>
    <row r="535" spans="1:11" s="243" customFormat="1" x14ac:dyDescent="0.2">
      <c r="A535" s="146" t="s">
        <v>649</v>
      </c>
      <c r="B535" s="144" t="s">
        <v>723</v>
      </c>
      <c r="C535" s="144">
        <v>559</v>
      </c>
      <c r="D535" s="146" t="s">
        <v>25</v>
      </c>
      <c r="E535" s="188">
        <v>3238</v>
      </c>
      <c r="F535" s="228" t="s">
        <v>122</v>
      </c>
      <c r="G535" s="220"/>
      <c r="H535" s="222">
        <v>40000</v>
      </c>
      <c r="I535" s="222"/>
      <c r="J535" s="222"/>
      <c r="K535" s="222">
        <f t="shared" si="312"/>
        <v>40000</v>
      </c>
    </row>
    <row r="536" spans="1:11" s="257" customFormat="1" ht="47.25" x14ac:dyDescent="0.2">
      <c r="A536" s="353" t="s">
        <v>649</v>
      </c>
      <c r="B536" s="296" t="s">
        <v>920</v>
      </c>
      <c r="C536" s="335"/>
      <c r="D536" s="335"/>
      <c r="E536" s="351"/>
      <c r="F536" s="299" t="s">
        <v>919</v>
      </c>
      <c r="G536" s="300" t="s">
        <v>689</v>
      </c>
      <c r="H536" s="301">
        <f>H537+H542+H552+H556+H561+H564+H569+H579+H583</f>
        <v>1845000</v>
      </c>
      <c r="I536" s="301">
        <f>I537+I542+I552+I556+I561+I564+I569+I579+I583</f>
        <v>30000</v>
      </c>
      <c r="J536" s="301">
        <f>J537+J542+J552+J556+J561+J564+J569+J579+J583</f>
        <v>30000</v>
      </c>
      <c r="K536" s="301">
        <f t="shared" si="312"/>
        <v>1845000</v>
      </c>
    </row>
    <row r="537" spans="1:11" s="257" customFormat="1" x14ac:dyDescent="0.2">
      <c r="A537" s="331" t="s">
        <v>649</v>
      </c>
      <c r="B537" s="285" t="s">
        <v>920</v>
      </c>
      <c r="C537" s="285">
        <v>12</v>
      </c>
      <c r="D537" s="285"/>
      <c r="E537" s="286">
        <v>31</v>
      </c>
      <c r="F537" s="287"/>
      <c r="G537" s="288"/>
      <c r="H537" s="289">
        <f>H538+H540</f>
        <v>22500</v>
      </c>
      <c r="I537" s="289">
        <f>I538+I540</f>
        <v>0</v>
      </c>
      <c r="J537" s="289">
        <f>J538+J540</f>
        <v>0</v>
      </c>
      <c r="K537" s="289">
        <f t="shared" si="312"/>
        <v>22500</v>
      </c>
    </row>
    <row r="538" spans="1:11" s="259" customFormat="1" x14ac:dyDescent="0.2">
      <c r="A538" s="170" t="s">
        <v>649</v>
      </c>
      <c r="B538" s="169" t="s">
        <v>920</v>
      </c>
      <c r="C538" s="169">
        <v>12</v>
      </c>
      <c r="D538" s="185"/>
      <c r="E538" s="187">
        <v>311</v>
      </c>
      <c r="F538" s="230"/>
      <c r="G538" s="157"/>
      <c r="H538" s="242">
        <f>H539</f>
        <v>17500</v>
      </c>
      <c r="I538" s="242">
        <f>I539</f>
        <v>0</v>
      </c>
      <c r="J538" s="242">
        <f>J539</f>
        <v>0</v>
      </c>
      <c r="K538" s="242">
        <f t="shared" si="312"/>
        <v>17500</v>
      </c>
    </row>
    <row r="539" spans="1:11" s="281" customFormat="1" x14ac:dyDescent="0.2">
      <c r="A539" s="172" t="s">
        <v>649</v>
      </c>
      <c r="B539" s="145" t="s">
        <v>920</v>
      </c>
      <c r="C539" s="145">
        <v>12</v>
      </c>
      <c r="D539" s="146" t="s">
        <v>25</v>
      </c>
      <c r="E539" s="188">
        <v>3111</v>
      </c>
      <c r="F539" s="228" t="s">
        <v>19</v>
      </c>
      <c r="G539" s="220"/>
      <c r="H539" s="222">
        <v>17500</v>
      </c>
      <c r="I539" s="222"/>
      <c r="J539" s="222"/>
      <c r="K539" s="222">
        <f t="shared" si="312"/>
        <v>17500</v>
      </c>
    </row>
    <row r="540" spans="1:11" s="281" customFormat="1" x14ac:dyDescent="0.2">
      <c r="A540" s="252" t="s">
        <v>649</v>
      </c>
      <c r="B540" s="250" t="s">
        <v>920</v>
      </c>
      <c r="C540" s="250">
        <v>12</v>
      </c>
      <c r="D540" s="206"/>
      <c r="E540" s="203">
        <v>313</v>
      </c>
      <c r="F540" s="231"/>
      <c r="G540" s="241"/>
      <c r="H540" s="242">
        <f>H541</f>
        <v>5000</v>
      </c>
      <c r="I540" s="242">
        <f>I541</f>
        <v>0</v>
      </c>
      <c r="J540" s="242">
        <f>J541</f>
        <v>0</v>
      </c>
      <c r="K540" s="242">
        <f t="shared" si="312"/>
        <v>5000</v>
      </c>
    </row>
    <row r="541" spans="1:11" s="281" customFormat="1" x14ac:dyDescent="0.2">
      <c r="A541" s="172" t="s">
        <v>649</v>
      </c>
      <c r="B541" s="145" t="s">
        <v>920</v>
      </c>
      <c r="C541" s="145">
        <v>12</v>
      </c>
      <c r="D541" s="146" t="s">
        <v>25</v>
      </c>
      <c r="E541" s="188">
        <v>3132</v>
      </c>
      <c r="F541" s="228" t="s">
        <v>280</v>
      </c>
      <c r="G541" s="220"/>
      <c r="H541" s="222">
        <v>5000</v>
      </c>
      <c r="I541" s="222"/>
      <c r="J541" s="222"/>
      <c r="K541" s="222">
        <f t="shared" si="312"/>
        <v>5000</v>
      </c>
    </row>
    <row r="542" spans="1:11" s="257" customFormat="1" x14ac:dyDescent="0.2">
      <c r="A542" s="331" t="s">
        <v>649</v>
      </c>
      <c r="B542" s="285" t="s">
        <v>920</v>
      </c>
      <c r="C542" s="285">
        <v>12</v>
      </c>
      <c r="D542" s="285"/>
      <c r="E542" s="286">
        <v>32</v>
      </c>
      <c r="F542" s="287"/>
      <c r="G542" s="288"/>
      <c r="H542" s="289">
        <f>H543+H545+H547+H550</f>
        <v>61500</v>
      </c>
      <c r="I542" s="289">
        <f t="shared" ref="I542:J542" si="326">I543+I545+I547+I550</f>
        <v>5000</v>
      </c>
      <c r="J542" s="289">
        <f t="shared" si="326"/>
        <v>5000</v>
      </c>
      <c r="K542" s="289">
        <f t="shared" si="312"/>
        <v>61500</v>
      </c>
    </row>
    <row r="543" spans="1:11" s="259" customFormat="1" x14ac:dyDescent="0.2">
      <c r="A543" s="170" t="s">
        <v>649</v>
      </c>
      <c r="B543" s="169" t="s">
        <v>920</v>
      </c>
      <c r="C543" s="169">
        <v>12</v>
      </c>
      <c r="D543" s="185"/>
      <c r="E543" s="187">
        <v>321</v>
      </c>
      <c r="F543" s="230"/>
      <c r="G543" s="157"/>
      <c r="H543" s="242">
        <f>H544</f>
        <v>15000</v>
      </c>
      <c r="I543" s="242">
        <f>I544</f>
        <v>5000</v>
      </c>
      <c r="J543" s="242">
        <f>J544</f>
        <v>0</v>
      </c>
      <c r="K543" s="242">
        <f t="shared" si="312"/>
        <v>10000</v>
      </c>
    </row>
    <row r="544" spans="1:11" s="281" customFormat="1" x14ac:dyDescent="0.2">
      <c r="A544" s="172" t="s">
        <v>649</v>
      </c>
      <c r="B544" s="145" t="s">
        <v>920</v>
      </c>
      <c r="C544" s="145">
        <v>12</v>
      </c>
      <c r="D544" s="146" t="s">
        <v>25</v>
      </c>
      <c r="E544" s="188">
        <v>3211</v>
      </c>
      <c r="F544" s="228" t="s">
        <v>110</v>
      </c>
      <c r="G544" s="220"/>
      <c r="H544" s="222">
        <v>15000</v>
      </c>
      <c r="I544" s="222">
        <v>5000</v>
      </c>
      <c r="J544" s="222"/>
      <c r="K544" s="222">
        <f t="shared" si="312"/>
        <v>10000</v>
      </c>
    </row>
    <row r="545" spans="1:11" s="281" customFormat="1" x14ac:dyDescent="0.2">
      <c r="A545" s="252" t="s">
        <v>649</v>
      </c>
      <c r="B545" s="250" t="s">
        <v>920</v>
      </c>
      <c r="C545" s="250">
        <v>12</v>
      </c>
      <c r="D545" s="206"/>
      <c r="E545" s="203">
        <v>322</v>
      </c>
      <c r="F545" s="231"/>
      <c r="G545" s="241"/>
      <c r="H545" s="242">
        <f>H546</f>
        <v>1500</v>
      </c>
      <c r="I545" s="242">
        <f>I546</f>
        <v>0</v>
      </c>
      <c r="J545" s="242">
        <f>J546</f>
        <v>0</v>
      </c>
      <c r="K545" s="242">
        <f t="shared" si="312"/>
        <v>1500</v>
      </c>
    </row>
    <row r="546" spans="1:11" s="281" customFormat="1" x14ac:dyDescent="0.2">
      <c r="A546" s="172" t="s">
        <v>649</v>
      </c>
      <c r="B546" s="145" t="s">
        <v>920</v>
      </c>
      <c r="C546" s="145">
        <v>12</v>
      </c>
      <c r="D546" s="146" t="s">
        <v>25</v>
      </c>
      <c r="E546" s="188">
        <v>3223</v>
      </c>
      <c r="F546" s="228" t="s">
        <v>115</v>
      </c>
      <c r="G546" s="220"/>
      <c r="H546" s="222">
        <v>1500</v>
      </c>
      <c r="I546" s="222"/>
      <c r="J546" s="222"/>
      <c r="K546" s="222">
        <f t="shared" si="312"/>
        <v>1500</v>
      </c>
    </row>
    <row r="547" spans="1:11" s="281" customFormat="1" x14ac:dyDescent="0.2">
      <c r="A547" s="252" t="s">
        <v>649</v>
      </c>
      <c r="B547" s="250" t="s">
        <v>920</v>
      </c>
      <c r="C547" s="250">
        <v>12</v>
      </c>
      <c r="D547" s="206"/>
      <c r="E547" s="203">
        <v>323</v>
      </c>
      <c r="F547" s="231"/>
      <c r="G547" s="241"/>
      <c r="H547" s="242">
        <f>H548+H549</f>
        <v>45000</v>
      </c>
      <c r="I547" s="242">
        <f>I548+I549</f>
        <v>0</v>
      </c>
      <c r="J547" s="242">
        <f>J548+J549</f>
        <v>0</v>
      </c>
      <c r="K547" s="242">
        <f t="shared" si="312"/>
        <v>45000</v>
      </c>
    </row>
    <row r="548" spans="1:11" s="281" customFormat="1" x14ac:dyDescent="0.2">
      <c r="A548" s="172" t="s">
        <v>649</v>
      </c>
      <c r="B548" s="145" t="s">
        <v>920</v>
      </c>
      <c r="C548" s="145">
        <v>12</v>
      </c>
      <c r="D548" s="146" t="s">
        <v>25</v>
      </c>
      <c r="E548" s="188">
        <v>3233</v>
      </c>
      <c r="F548" s="228" t="s">
        <v>119</v>
      </c>
      <c r="G548" s="220"/>
      <c r="H548" s="222">
        <v>15000</v>
      </c>
      <c r="I548" s="222"/>
      <c r="J548" s="222"/>
      <c r="K548" s="222">
        <f t="shared" si="312"/>
        <v>15000</v>
      </c>
    </row>
    <row r="549" spans="1:11" s="281" customFormat="1" x14ac:dyDescent="0.2">
      <c r="A549" s="172" t="s">
        <v>649</v>
      </c>
      <c r="B549" s="145" t="s">
        <v>920</v>
      </c>
      <c r="C549" s="145">
        <v>12</v>
      </c>
      <c r="D549" s="146" t="s">
        <v>25</v>
      </c>
      <c r="E549" s="188">
        <v>3237</v>
      </c>
      <c r="F549" s="228" t="s">
        <v>36</v>
      </c>
      <c r="G549" s="220"/>
      <c r="H549" s="222">
        <v>30000</v>
      </c>
      <c r="I549" s="222"/>
      <c r="J549" s="222"/>
      <c r="K549" s="222">
        <f t="shared" si="312"/>
        <v>30000</v>
      </c>
    </row>
    <row r="550" spans="1:11" s="259" customFormat="1" x14ac:dyDescent="0.2">
      <c r="A550" s="170" t="s">
        <v>649</v>
      </c>
      <c r="B550" s="169" t="s">
        <v>920</v>
      </c>
      <c r="C550" s="169">
        <v>12</v>
      </c>
      <c r="D550" s="185"/>
      <c r="E550" s="187">
        <v>324</v>
      </c>
      <c r="F550" s="230"/>
      <c r="G550" s="157"/>
      <c r="H550" s="242">
        <f>H551</f>
        <v>0</v>
      </c>
      <c r="I550" s="242">
        <f>I551</f>
        <v>0</v>
      </c>
      <c r="J550" s="242">
        <f>J551</f>
        <v>5000</v>
      </c>
      <c r="K550" s="242">
        <f t="shared" si="312"/>
        <v>5000</v>
      </c>
    </row>
    <row r="551" spans="1:11" s="281" customFormat="1" ht="30" x14ac:dyDescent="0.2">
      <c r="A551" s="172" t="s">
        <v>649</v>
      </c>
      <c r="B551" s="145" t="s">
        <v>920</v>
      </c>
      <c r="C551" s="145">
        <v>12</v>
      </c>
      <c r="D551" s="146" t="s">
        <v>25</v>
      </c>
      <c r="E551" s="188">
        <v>3241</v>
      </c>
      <c r="F551" s="228" t="s">
        <v>238</v>
      </c>
      <c r="G551" s="220"/>
      <c r="H551" s="222">
        <v>0</v>
      </c>
      <c r="I551" s="222"/>
      <c r="J551" s="222">
        <v>5000</v>
      </c>
      <c r="K551" s="222">
        <f t="shared" si="312"/>
        <v>5000</v>
      </c>
    </row>
    <row r="552" spans="1:11" s="257" customFormat="1" x14ac:dyDescent="0.2">
      <c r="A552" s="331" t="s">
        <v>649</v>
      </c>
      <c r="B552" s="285" t="s">
        <v>920</v>
      </c>
      <c r="C552" s="285">
        <v>12</v>
      </c>
      <c r="D552" s="285"/>
      <c r="E552" s="286">
        <v>41</v>
      </c>
      <c r="F552" s="287"/>
      <c r="G552" s="288"/>
      <c r="H552" s="289">
        <f>H553</f>
        <v>80000</v>
      </c>
      <c r="I552" s="289">
        <f>I553</f>
        <v>0</v>
      </c>
      <c r="J552" s="289">
        <f>J553</f>
        <v>0</v>
      </c>
      <c r="K552" s="289">
        <f t="shared" si="312"/>
        <v>80000</v>
      </c>
    </row>
    <row r="553" spans="1:11" s="281" customFormat="1" x14ac:dyDescent="0.2">
      <c r="A553" s="252" t="s">
        <v>649</v>
      </c>
      <c r="B553" s="250" t="s">
        <v>920</v>
      </c>
      <c r="C553" s="250">
        <v>12</v>
      </c>
      <c r="D553" s="206"/>
      <c r="E553" s="203">
        <v>412</v>
      </c>
      <c r="F553" s="231"/>
      <c r="G553" s="241"/>
      <c r="H553" s="242">
        <f>H554+H555</f>
        <v>80000</v>
      </c>
      <c r="I553" s="242">
        <f>I554+I555</f>
        <v>0</v>
      </c>
      <c r="J553" s="242">
        <f>J554+J555</f>
        <v>0</v>
      </c>
      <c r="K553" s="242">
        <f t="shared" si="312"/>
        <v>80000</v>
      </c>
    </row>
    <row r="554" spans="1:11" s="281" customFormat="1" x14ac:dyDescent="0.2">
      <c r="A554" s="172" t="s">
        <v>649</v>
      </c>
      <c r="B554" s="145" t="s">
        <v>920</v>
      </c>
      <c r="C554" s="145">
        <v>12</v>
      </c>
      <c r="D554" s="146" t="s">
        <v>25</v>
      </c>
      <c r="E554" s="188">
        <v>4123</v>
      </c>
      <c r="F554" s="228" t="s">
        <v>133</v>
      </c>
      <c r="G554" s="220"/>
      <c r="H554" s="222">
        <v>50000</v>
      </c>
      <c r="I554" s="222"/>
      <c r="J554" s="222"/>
      <c r="K554" s="222">
        <f t="shared" si="312"/>
        <v>50000</v>
      </c>
    </row>
    <row r="555" spans="1:11" s="281" customFormat="1" x14ac:dyDescent="0.2">
      <c r="A555" s="172" t="s">
        <v>649</v>
      </c>
      <c r="B555" s="145" t="s">
        <v>920</v>
      </c>
      <c r="C555" s="145">
        <v>12</v>
      </c>
      <c r="D555" s="146" t="s">
        <v>25</v>
      </c>
      <c r="E555" s="188">
        <v>4126</v>
      </c>
      <c r="F555" s="228" t="s">
        <v>4</v>
      </c>
      <c r="G555" s="220"/>
      <c r="H555" s="222">
        <v>30000</v>
      </c>
      <c r="I555" s="222"/>
      <c r="J555" s="222"/>
      <c r="K555" s="222">
        <f t="shared" si="312"/>
        <v>30000</v>
      </c>
    </row>
    <row r="556" spans="1:11" s="257" customFormat="1" x14ac:dyDescent="0.2">
      <c r="A556" s="331" t="s">
        <v>649</v>
      </c>
      <c r="B556" s="285" t="s">
        <v>920</v>
      </c>
      <c r="C556" s="285">
        <v>12</v>
      </c>
      <c r="D556" s="285"/>
      <c r="E556" s="286">
        <v>42</v>
      </c>
      <c r="F556" s="287"/>
      <c r="G556" s="288"/>
      <c r="H556" s="289">
        <f>H557+H559</f>
        <v>35000</v>
      </c>
      <c r="I556" s="289">
        <f>I557+I559</f>
        <v>0</v>
      </c>
      <c r="J556" s="289">
        <f>J557+J559</f>
        <v>0</v>
      </c>
      <c r="K556" s="289">
        <f t="shared" si="312"/>
        <v>35000</v>
      </c>
    </row>
    <row r="557" spans="1:11" s="259" customFormat="1" x14ac:dyDescent="0.2">
      <c r="A557" s="170" t="s">
        <v>649</v>
      </c>
      <c r="B557" s="169" t="s">
        <v>920</v>
      </c>
      <c r="C557" s="169">
        <v>12</v>
      </c>
      <c r="D557" s="185"/>
      <c r="E557" s="187">
        <v>422</v>
      </c>
      <c r="F557" s="230"/>
      <c r="G557" s="157"/>
      <c r="H557" s="242">
        <f>H558</f>
        <v>20000</v>
      </c>
      <c r="I557" s="242">
        <f>I558</f>
        <v>0</v>
      </c>
      <c r="J557" s="242">
        <f>J558</f>
        <v>0</v>
      </c>
      <c r="K557" s="242">
        <f t="shared" si="312"/>
        <v>20000</v>
      </c>
    </row>
    <row r="558" spans="1:11" s="281" customFormat="1" x14ac:dyDescent="0.2">
      <c r="A558" s="172" t="s">
        <v>649</v>
      </c>
      <c r="B558" s="145" t="s">
        <v>920</v>
      </c>
      <c r="C558" s="145">
        <v>12</v>
      </c>
      <c r="D558" s="146" t="s">
        <v>25</v>
      </c>
      <c r="E558" s="188">
        <v>4221</v>
      </c>
      <c r="F558" s="228" t="s">
        <v>129</v>
      </c>
      <c r="G558" s="220"/>
      <c r="H558" s="222">
        <v>20000</v>
      </c>
      <c r="I558" s="222"/>
      <c r="J558" s="222"/>
      <c r="K558" s="222">
        <f t="shared" si="312"/>
        <v>20000</v>
      </c>
    </row>
    <row r="559" spans="1:11" s="281" customFormat="1" x14ac:dyDescent="0.2">
      <c r="A559" s="252" t="s">
        <v>649</v>
      </c>
      <c r="B559" s="250" t="s">
        <v>920</v>
      </c>
      <c r="C559" s="250">
        <v>12</v>
      </c>
      <c r="D559" s="206"/>
      <c r="E559" s="203">
        <v>426</v>
      </c>
      <c r="F559" s="231"/>
      <c r="G559" s="241"/>
      <c r="H559" s="242">
        <f>H560</f>
        <v>15000</v>
      </c>
      <c r="I559" s="242">
        <f>I560</f>
        <v>0</v>
      </c>
      <c r="J559" s="242">
        <f>J560</f>
        <v>0</v>
      </c>
      <c r="K559" s="242">
        <f t="shared" si="312"/>
        <v>15000</v>
      </c>
    </row>
    <row r="560" spans="1:11" s="281" customFormat="1" x14ac:dyDescent="0.2">
      <c r="A560" s="172" t="s">
        <v>649</v>
      </c>
      <c r="B560" s="145" t="s">
        <v>920</v>
      </c>
      <c r="C560" s="145">
        <v>12</v>
      </c>
      <c r="D560" s="146" t="s">
        <v>25</v>
      </c>
      <c r="E560" s="188">
        <v>4262</v>
      </c>
      <c r="F560" s="228" t="s">
        <v>135</v>
      </c>
      <c r="G560" s="220"/>
      <c r="H560" s="222">
        <v>15000</v>
      </c>
      <c r="I560" s="222"/>
      <c r="J560" s="222"/>
      <c r="K560" s="222">
        <f t="shared" si="312"/>
        <v>15000</v>
      </c>
    </row>
    <row r="561" spans="1:11" s="257" customFormat="1" x14ac:dyDescent="0.2">
      <c r="A561" s="331" t="s">
        <v>649</v>
      </c>
      <c r="B561" s="285" t="s">
        <v>920</v>
      </c>
      <c r="C561" s="285">
        <v>51</v>
      </c>
      <c r="D561" s="285"/>
      <c r="E561" s="286">
        <v>36</v>
      </c>
      <c r="F561" s="287"/>
      <c r="G561" s="288"/>
      <c r="H561" s="289">
        <f t="shared" ref="H561:J562" si="327">H562</f>
        <v>500000</v>
      </c>
      <c r="I561" s="289">
        <f t="shared" si="327"/>
        <v>0</v>
      </c>
      <c r="J561" s="289">
        <f t="shared" si="327"/>
        <v>0</v>
      </c>
      <c r="K561" s="289">
        <f t="shared" si="312"/>
        <v>500000</v>
      </c>
    </row>
    <row r="562" spans="1:11" s="281" customFormat="1" x14ac:dyDescent="0.2">
      <c r="A562" s="252" t="s">
        <v>649</v>
      </c>
      <c r="B562" s="250" t="s">
        <v>920</v>
      </c>
      <c r="C562" s="250">
        <v>51</v>
      </c>
      <c r="D562" s="206"/>
      <c r="E562" s="203">
        <v>361</v>
      </c>
      <c r="F562" s="231"/>
      <c r="G562" s="241"/>
      <c r="H562" s="242">
        <f t="shared" si="327"/>
        <v>500000</v>
      </c>
      <c r="I562" s="242">
        <f t="shared" si="327"/>
        <v>0</v>
      </c>
      <c r="J562" s="242">
        <f t="shared" si="327"/>
        <v>0</v>
      </c>
      <c r="K562" s="242">
        <f t="shared" si="312"/>
        <v>500000</v>
      </c>
    </row>
    <row r="563" spans="1:11" s="281" customFormat="1" x14ac:dyDescent="0.2">
      <c r="A563" s="172" t="s">
        <v>649</v>
      </c>
      <c r="B563" s="145" t="s">
        <v>920</v>
      </c>
      <c r="C563" s="145">
        <v>51</v>
      </c>
      <c r="D563" s="146" t="s">
        <v>25</v>
      </c>
      <c r="E563" s="188">
        <v>3611</v>
      </c>
      <c r="F563" s="228" t="s">
        <v>921</v>
      </c>
      <c r="G563" s="220"/>
      <c r="H563" s="222">
        <v>500000</v>
      </c>
      <c r="I563" s="222"/>
      <c r="J563" s="222"/>
      <c r="K563" s="222">
        <f t="shared" si="312"/>
        <v>500000</v>
      </c>
    </row>
    <row r="564" spans="1:11" s="257" customFormat="1" x14ac:dyDescent="0.2">
      <c r="A564" s="331" t="s">
        <v>649</v>
      </c>
      <c r="B564" s="285" t="s">
        <v>920</v>
      </c>
      <c r="C564" s="285">
        <v>559</v>
      </c>
      <c r="D564" s="285"/>
      <c r="E564" s="286">
        <v>31</v>
      </c>
      <c r="F564" s="287"/>
      <c r="G564" s="288"/>
      <c r="H564" s="289">
        <f>H565+H567</f>
        <v>127500</v>
      </c>
      <c r="I564" s="289">
        <f>I565+I567</f>
        <v>0</v>
      </c>
      <c r="J564" s="289">
        <f>J565+J567</f>
        <v>0</v>
      </c>
      <c r="K564" s="289">
        <f t="shared" si="312"/>
        <v>127500</v>
      </c>
    </row>
    <row r="565" spans="1:11" s="281" customFormat="1" x14ac:dyDescent="0.2">
      <c r="A565" s="252" t="s">
        <v>649</v>
      </c>
      <c r="B565" s="250" t="s">
        <v>920</v>
      </c>
      <c r="C565" s="250">
        <v>559</v>
      </c>
      <c r="D565" s="206"/>
      <c r="E565" s="203">
        <v>311</v>
      </c>
      <c r="F565" s="231"/>
      <c r="G565" s="241"/>
      <c r="H565" s="242">
        <f>H566</f>
        <v>100000</v>
      </c>
      <c r="I565" s="242">
        <f>I566</f>
        <v>0</v>
      </c>
      <c r="J565" s="242">
        <f>J566</f>
        <v>0</v>
      </c>
      <c r="K565" s="242">
        <f t="shared" si="312"/>
        <v>100000</v>
      </c>
    </row>
    <row r="566" spans="1:11" s="281" customFormat="1" x14ac:dyDescent="0.2">
      <c r="A566" s="172" t="s">
        <v>649</v>
      </c>
      <c r="B566" s="145" t="s">
        <v>920</v>
      </c>
      <c r="C566" s="145">
        <v>559</v>
      </c>
      <c r="D566" s="146" t="s">
        <v>25</v>
      </c>
      <c r="E566" s="188">
        <v>3111</v>
      </c>
      <c r="F566" s="228" t="s">
        <v>19</v>
      </c>
      <c r="G566" s="220"/>
      <c r="H566" s="222">
        <v>100000</v>
      </c>
      <c r="I566" s="222"/>
      <c r="J566" s="222"/>
      <c r="K566" s="222">
        <f t="shared" si="312"/>
        <v>100000</v>
      </c>
    </row>
    <row r="567" spans="1:11" s="281" customFormat="1" x14ac:dyDescent="0.2">
      <c r="A567" s="252" t="s">
        <v>649</v>
      </c>
      <c r="B567" s="250" t="s">
        <v>920</v>
      </c>
      <c r="C567" s="250">
        <v>559</v>
      </c>
      <c r="D567" s="206"/>
      <c r="E567" s="203">
        <v>313</v>
      </c>
      <c r="F567" s="231"/>
      <c r="G567" s="241"/>
      <c r="H567" s="242">
        <f>H568</f>
        <v>27500</v>
      </c>
      <c r="I567" s="242">
        <f>I568</f>
        <v>0</v>
      </c>
      <c r="J567" s="242">
        <f>J568</f>
        <v>0</v>
      </c>
      <c r="K567" s="242">
        <f t="shared" si="312"/>
        <v>27500</v>
      </c>
    </row>
    <row r="568" spans="1:11" s="281" customFormat="1" x14ac:dyDescent="0.2">
      <c r="A568" s="172" t="s">
        <v>649</v>
      </c>
      <c r="B568" s="145" t="s">
        <v>920</v>
      </c>
      <c r="C568" s="145">
        <v>559</v>
      </c>
      <c r="D568" s="146" t="s">
        <v>25</v>
      </c>
      <c r="E568" s="188">
        <v>3132</v>
      </c>
      <c r="F568" s="228" t="s">
        <v>280</v>
      </c>
      <c r="G568" s="220"/>
      <c r="H568" s="222">
        <v>27500</v>
      </c>
      <c r="I568" s="222"/>
      <c r="J568" s="222"/>
      <c r="K568" s="222">
        <f t="shared" si="312"/>
        <v>27500</v>
      </c>
    </row>
    <row r="569" spans="1:11" s="257" customFormat="1" x14ac:dyDescent="0.2">
      <c r="A569" s="331" t="s">
        <v>649</v>
      </c>
      <c r="B569" s="285" t="s">
        <v>920</v>
      </c>
      <c r="C569" s="285">
        <v>559</v>
      </c>
      <c r="D569" s="285"/>
      <c r="E569" s="286">
        <v>32</v>
      </c>
      <c r="F569" s="287"/>
      <c r="G569" s="288"/>
      <c r="H569" s="289">
        <f>H570+H572+H574+H577</f>
        <v>348500</v>
      </c>
      <c r="I569" s="289">
        <f t="shared" ref="I569:J569" si="328">I570+I572+I574+I577</f>
        <v>25000</v>
      </c>
      <c r="J569" s="289">
        <f t="shared" si="328"/>
        <v>25000</v>
      </c>
      <c r="K569" s="289">
        <f t="shared" si="312"/>
        <v>348500</v>
      </c>
    </row>
    <row r="570" spans="1:11" s="281" customFormat="1" x14ac:dyDescent="0.2">
      <c r="A570" s="252" t="s">
        <v>649</v>
      </c>
      <c r="B570" s="250" t="s">
        <v>920</v>
      </c>
      <c r="C570" s="250">
        <v>559</v>
      </c>
      <c r="D570" s="206"/>
      <c r="E570" s="203">
        <v>321</v>
      </c>
      <c r="F570" s="231"/>
      <c r="G570" s="241"/>
      <c r="H570" s="242">
        <f>H571</f>
        <v>85000</v>
      </c>
      <c r="I570" s="242">
        <f>I571</f>
        <v>25000</v>
      </c>
      <c r="J570" s="242">
        <f>J571</f>
        <v>0</v>
      </c>
      <c r="K570" s="242">
        <f t="shared" si="312"/>
        <v>60000</v>
      </c>
    </row>
    <row r="571" spans="1:11" s="281" customFormat="1" x14ac:dyDescent="0.2">
      <c r="A571" s="172" t="s">
        <v>649</v>
      </c>
      <c r="B571" s="145" t="s">
        <v>920</v>
      </c>
      <c r="C571" s="145">
        <v>559</v>
      </c>
      <c r="D571" s="146" t="s">
        <v>25</v>
      </c>
      <c r="E571" s="188">
        <v>3211</v>
      </c>
      <c r="F571" s="228" t="s">
        <v>110</v>
      </c>
      <c r="G571" s="220"/>
      <c r="H571" s="222">
        <v>85000</v>
      </c>
      <c r="I571" s="222">
        <v>25000</v>
      </c>
      <c r="J571" s="222"/>
      <c r="K571" s="222">
        <f t="shared" si="312"/>
        <v>60000</v>
      </c>
    </row>
    <row r="572" spans="1:11" s="281" customFormat="1" x14ac:dyDescent="0.2">
      <c r="A572" s="252" t="s">
        <v>649</v>
      </c>
      <c r="B572" s="250" t="s">
        <v>920</v>
      </c>
      <c r="C572" s="250">
        <v>559</v>
      </c>
      <c r="D572" s="206"/>
      <c r="E572" s="203">
        <v>322</v>
      </c>
      <c r="F572" s="231"/>
      <c r="G572" s="241"/>
      <c r="H572" s="242">
        <f>H573</f>
        <v>8500</v>
      </c>
      <c r="I572" s="242">
        <f>I573</f>
        <v>0</v>
      </c>
      <c r="J572" s="242">
        <f>J573</f>
        <v>0</v>
      </c>
      <c r="K572" s="242">
        <f t="shared" si="312"/>
        <v>8500</v>
      </c>
    </row>
    <row r="573" spans="1:11" s="281" customFormat="1" x14ac:dyDescent="0.2">
      <c r="A573" s="172" t="s">
        <v>649</v>
      </c>
      <c r="B573" s="145" t="s">
        <v>920</v>
      </c>
      <c r="C573" s="145">
        <v>559</v>
      </c>
      <c r="D573" s="146" t="s">
        <v>25</v>
      </c>
      <c r="E573" s="188">
        <v>3223</v>
      </c>
      <c r="F573" s="228" t="s">
        <v>115</v>
      </c>
      <c r="G573" s="220"/>
      <c r="H573" s="222">
        <v>8500</v>
      </c>
      <c r="I573" s="222"/>
      <c r="J573" s="222"/>
      <c r="K573" s="222">
        <f t="shared" si="312"/>
        <v>8500</v>
      </c>
    </row>
    <row r="574" spans="1:11" s="281" customFormat="1" x14ac:dyDescent="0.2">
      <c r="A574" s="252" t="s">
        <v>649</v>
      </c>
      <c r="B574" s="250" t="s">
        <v>920</v>
      </c>
      <c r="C574" s="250">
        <v>559</v>
      </c>
      <c r="D574" s="206"/>
      <c r="E574" s="203">
        <v>323</v>
      </c>
      <c r="F574" s="231"/>
      <c r="G574" s="241"/>
      <c r="H574" s="242">
        <f>H575+H576</f>
        <v>255000</v>
      </c>
      <c r="I574" s="242">
        <f>I575+I576</f>
        <v>0</v>
      </c>
      <c r="J574" s="242">
        <f>J575+J576</f>
        <v>0</v>
      </c>
      <c r="K574" s="242">
        <f t="shared" si="312"/>
        <v>255000</v>
      </c>
    </row>
    <row r="575" spans="1:11" s="281" customFormat="1" x14ac:dyDescent="0.2">
      <c r="A575" s="172" t="s">
        <v>649</v>
      </c>
      <c r="B575" s="145" t="s">
        <v>920</v>
      </c>
      <c r="C575" s="145">
        <v>559</v>
      </c>
      <c r="D575" s="146" t="s">
        <v>25</v>
      </c>
      <c r="E575" s="188">
        <v>3233</v>
      </c>
      <c r="F575" s="228" t="s">
        <v>119</v>
      </c>
      <c r="G575" s="220"/>
      <c r="H575" s="222">
        <v>85000</v>
      </c>
      <c r="I575" s="222"/>
      <c r="J575" s="222"/>
      <c r="K575" s="222">
        <f t="shared" si="312"/>
        <v>85000</v>
      </c>
    </row>
    <row r="576" spans="1:11" s="281" customFormat="1" x14ac:dyDescent="0.2">
      <c r="A576" s="172" t="s">
        <v>649</v>
      </c>
      <c r="B576" s="145" t="s">
        <v>920</v>
      </c>
      <c r="C576" s="145">
        <v>559</v>
      </c>
      <c r="D576" s="146" t="s">
        <v>25</v>
      </c>
      <c r="E576" s="188">
        <v>3237</v>
      </c>
      <c r="F576" s="228" t="s">
        <v>36</v>
      </c>
      <c r="G576" s="220"/>
      <c r="H576" s="222">
        <v>170000</v>
      </c>
      <c r="I576" s="222"/>
      <c r="J576" s="222"/>
      <c r="K576" s="222">
        <f t="shared" si="312"/>
        <v>170000</v>
      </c>
    </row>
    <row r="577" spans="1:11" s="257" customFormat="1" x14ac:dyDescent="0.2">
      <c r="A577" s="252" t="s">
        <v>649</v>
      </c>
      <c r="B577" s="250" t="s">
        <v>920</v>
      </c>
      <c r="C577" s="250">
        <v>559</v>
      </c>
      <c r="D577" s="206"/>
      <c r="E577" s="203">
        <v>324</v>
      </c>
      <c r="F577" s="231"/>
      <c r="G577" s="241"/>
      <c r="H577" s="242">
        <f>H578</f>
        <v>0</v>
      </c>
      <c r="I577" s="242">
        <f>I578</f>
        <v>0</v>
      </c>
      <c r="J577" s="242">
        <f>J578</f>
        <v>25000</v>
      </c>
      <c r="K577" s="242">
        <f t="shared" si="312"/>
        <v>25000</v>
      </c>
    </row>
    <row r="578" spans="1:11" s="281" customFormat="1" ht="30" x14ac:dyDescent="0.2">
      <c r="A578" s="172" t="s">
        <v>649</v>
      </c>
      <c r="B578" s="145" t="s">
        <v>920</v>
      </c>
      <c r="C578" s="145">
        <v>559</v>
      </c>
      <c r="D578" s="146" t="s">
        <v>25</v>
      </c>
      <c r="E578" s="188">
        <v>3241</v>
      </c>
      <c r="F578" s="228" t="s">
        <v>238</v>
      </c>
      <c r="G578" s="220"/>
      <c r="H578" s="222">
        <v>0</v>
      </c>
      <c r="I578" s="222"/>
      <c r="J578" s="222">
        <v>25000</v>
      </c>
      <c r="K578" s="222">
        <f t="shared" si="312"/>
        <v>25000</v>
      </c>
    </row>
    <row r="579" spans="1:11" s="281" customFormat="1" x14ac:dyDescent="0.2">
      <c r="A579" s="331" t="s">
        <v>649</v>
      </c>
      <c r="B579" s="285" t="s">
        <v>920</v>
      </c>
      <c r="C579" s="285">
        <v>559</v>
      </c>
      <c r="D579" s="285"/>
      <c r="E579" s="286">
        <v>41</v>
      </c>
      <c r="F579" s="287"/>
      <c r="G579" s="288"/>
      <c r="H579" s="289">
        <f>H580</f>
        <v>470000</v>
      </c>
      <c r="I579" s="289">
        <f>I580</f>
        <v>0</v>
      </c>
      <c r="J579" s="289">
        <f>J580</f>
        <v>0</v>
      </c>
      <c r="K579" s="289">
        <f t="shared" ref="K579:K642" si="329">H579-I579+J579</f>
        <v>470000</v>
      </c>
    </row>
    <row r="580" spans="1:11" s="281" customFormat="1" x14ac:dyDescent="0.2">
      <c r="A580" s="252" t="s">
        <v>649</v>
      </c>
      <c r="B580" s="250" t="s">
        <v>920</v>
      </c>
      <c r="C580" s="250">
        <v>559</v>
      </c>
      <c r="D580" s="206"/>
      <c r="E580" s="203">
        <v>412</v>
      </c>
      <c r="F580" s="231"/>
      <c r="G580" s="241"/>
      <c r="H580" s="242">
        <f>H581+H582</f>
        <v>470000</v>
      </c>
      <c r="I580" s="242">
        <f>I581+I582</f>
        <v>0</v>
      </c>
      <c r="J580" s="242">
        <f>J581+J582</f>
        <v>0</v>
      </c>
      <c r="K580" s="242">
        <f t="shared" si="329"/>
        <v>470000</v>
      </c>
    </row>
    <row r="581" spans="1:11" s="257" customFormat="1" ht="15" x14ac:dyDescent="0.2">
      <c r="A581" s="172" t="s">
        <v>649</v>
      </c>
      <c r="B581" s="145" t="s">
        <v>920</v>
      </c>
      <c r="C581" s="145">
        <v>559</v>
      </c>
      <c r="D581" s="146" t="s">
        <v>25</v>
      </c>
      <c r="E581" s="188">
        <v>4123</v>
      </c>
      <c r="F581" s="228" t="s">
        <v>133</v>
      </c>
      <c r="G581" s="220"/>
      <c r="H581" s="222">
        <v>300000</v>
      </c>
      <c r="I581" s="222"/>
      <c r="J581" s="222"/>
      <c r="K581" s="222">
        <f t="shared" si="329"/>
        <v>300000</v>
      </c>
    </row>
    <row r="582" spans="1:11" s="281" customFormat="1" x14ac:dyDescent="0.2">
      <c r="A582" s="172" t="s">
        <v>649</v>
      </c>
      <c r="B582" s="145" t="s">
        <v>920</v>
      </c>
      <c r="C582" s="145">
        <v>559</v>
      </c>
      <c r="D582" s="146" t="s">
        <v>25</v>
      </c>
      <c r="E582" s="188">
        <v>4126</v>
      </c>
      <c r="F582" s="228" t="s">
        <v>4</v>
      </c>
      <c r="G582" s="220"/>
      <c r="H582" s="222">
        <v>170000</v>
      </c>
      <c r="I582" s="222"/>
      <c r="J582" s="222"/>
      <c r="K582" s="222">
        <f t="shared" si="329"/>
        <v>170000</v>
      </c>
    </row>
    <row r="583" spans="1:11" s="281" customFormat="1" x14ac:dyDescent="0.2">
      <c r="A583" s="331" t="s">
        <v>649</v>
      </c>
      <c r="B583" s="285" t="s">
        <v>920</v>
      </c>
      <c r="C583" s="285">
        <v>559</v>
      </c>
      <c r="D583" s="285"/>
      <c r="E583" s="286">
        <v>42</v>
      </c>
      <c r="F583" s="287"/>
      <c r="G583" s="288"/>
      <c r="H583" s="289">
        <f>H584+H586</f>
        <v>200000</v>
      </c>
      <c r="I583" s="289">
        <f>I584+I586</f>
        <v>0</v>
      </c>
      <c r="J583" s="289">
        <f>J584+J586</f>
        <v>0</v>
      </c>
      <c r="K583" s="289">
        <f t="shared" si="329"/>
        <v>200000</v>
      </c>
    </row>
    <row r="584" spans="1:11" s="281" customFormat="1" x14ac:dyDescent="0.2">
      <c r="A584" s="252" t="s">
        <v>649</v>
      </c>
      <c r="B584" s="250" t="s">
        <v>920</v>
      </c>
      <c r="C584" s="250">
        <v>559</v>
      </c>
      <c r="D584" s="206"/>
      <c r="E584" s="203">
        <v>422</v>
      </c>
      <c r="F584" s="231"/>
      <c r="G584" s="241"/>
      <c r="H584" s="242">
        <f>H585</f>
        <v>115000</v>
      </c>
      <c r="I584" s="242">
        <f>I585</f>
        <v>0</v>
      </c>
      <c r="J584" s="242">
        <f>J585</f>
        <v>0</v>
      </c>
      <c r="K584" s="242">
        <f t="shared" si="329"/>
        <v>115000</v>
      </c>
    </row>
    <row r="585" spans="1:11" s="281" customFormat="1" x14ac:dyDescent="0.2">
      <c r="A585" s="172" t="s">
        <v>649</v>
      </c>
      <c r="B585" s="145" t="s">
        <v>920</v>
      </c>
      <c r="C585" s="145">
        <v>559</v>
      </c>
      <c r="D585" s="146" t="s">
        <v>25</v>
      </c>
      <c r="E585" s="188">
        <v>4221</v>
      </c>
      <c r="F585" s="228" t="s">
        <v>129</v>
      </c>
      <c r="G585" s="220"/>
      <c r="H585" s="222">
        <v>115000</v>
      </c>
      <c r="I585" s="222"/>
      <c r="J585" s="222"/>
      <c r="K585" s="222">
        <f t="shared" si="329"/>
        <v>115000</v>
      </c>
    </row>
    <row r="586" spans="1:11" s="167" customFormat="1" x14ac:dyDescent="0.2">
      <c r="A586" s="252" t="s">
        <v>649</v>
      </c>
      <c r="B586" s="250" t="s">
        <v>920</v>
      </c>
      <c r="C586" s="250">
        <v>559</v>
      </c>
      <c r="D586" s="206"/>
      <c r="E586" s="203">
        <v>426</v>
      </c>
      <c r="F586" s="231"/>
      <c r="G586" s="241"/>
      <c r="H586" s="242">
        <f>H587</f>
        <v>85000</v>
      </c>
      <c r="I586" s="242">
        <f>I587</f>
        <v>0</v>
      </c>
      <c r="J586" s="242">
        <f>J587</f>
        <v>0</v>
      </c>
      <c r="K586" s="242">
        <f t="shared" si="329"/>
        <v>85000</v>
      </c>
    </row>
    <row r="587" spans="1:11" ht="15" x14ac:dyDescent="0.2">
      <c r="A587" s="172" t="s">
        <v>649</v>
      </c>
      <c r="B587" s="145" t="s">
        <v>920</v>
      </c>
      <c r="C587" s="145">
        <v>559</v>
      </c>
      <c r="D587" s="146" t="s">
        <v>25</v>
      </c>
      <c r="E587" s="188">
        <v>4262</v>
      </c>
      <c r="F587" s="228" t="s">
        <v>135</v>
      </c>
      <c r="G587" s="220"/>
      <c r="H587" s="222">
        <v>85000</v>
      </c>
      <c r="I587" s="222"/>
      <c r="J587" s="222"/>
      <c r="K587" s="222">
        <f t="shared" si="329"/>
        <v>85000</v>
      </c>
    </row>
    <row r="588" spans="1:11" x14ac:dyDescent="0.2">
      <c r="A588" s="361" t="s">
        <v>649</v>
      </c>
      <c r="B588" s="429" t="s">
        <v>687</v>
      </c>
      <c r="C588" s="430"/>
      <c r="D588" s="430"/>
      <c r="E588" s="430"/>
      <c r="F588" s="431"/>
      <c r="G588" s="269"/>
      <c r="H588" s="270">
        <f>H589+H593+H597+H601+H607+H614+H618+H634+H641+H698+H741+H793</f>
        <v>37950500</v>
      </c>
      <c r="I588" s="270">
        <f>I589+I593+I597+I601+I607+I614+I618+I634+I641+I698+I741+I793</f>
        <v>3757500</v>
      </c>
      <c r="J588" s="270">
        <f>J589+J593+J597+J601+J607+J614+J618+J634+J641+J698+J741+J793</f>
        <v>2127022</v>
      </c>
      <c r="K588" s="270">
        <f t="shared" si="329"/>
        <v>36320022</v>
      </c>
    </row>
    <row r="589" spans="1:11" s="152" customFormat="1" ht="47.25" x14ac:dyDescent="0.2">
      <c r="A589" s="353" t="s">
        <v>649</v>
      </c>
      <c r="B589" s="296" t="s">
        <v>88</v>
      </c>
      <c r="C589" s="296"/>
      <c r="D589" s="296"/>
      <c r="E589" s="297"/>
      <c r="F589" s="299" t="s">
        <v>216</v>
      </c>
      <c r="G589" s="300" t="s">
        <v>690</v>
      </c>
      <c r="H589" s="301">
        <f t="shared" ref="H589:J590" si="330">H590</f>
        <v>700000</v>
      </c>
      <c r="I589" s="301">
        <f t="shared" si="330"/>
        <v>0</v>
      </c>
      <c r="J589" s="301">
        <f t="shared" si="330"/>
        <v>300000</v>
      </c>
      <c r="K589" s="301">
        <f t="shared" si="329"/>
        <v>1000000</v>
      </c>
    </row>
    <row r="590" spans="1:11" s="223" customFormat="1" x14ac:dyDescent="0.2">
      <c r="A590" s="352" t="s">
        <v>649</v>
      </c>
      <c r="B590" s="302" t="s">
        <v>88</v>
      </c>
      <c r="C590" s="285">
        <v>11</v>
      </c>
      <c r="D590" s="285"/>
      <c r="E590" s="286">
        <v>36</v>
      </c>
      <c r="F590" s="287"/>
      <c r="G590" s="288"/>
      <c r="H590" s="289">
        <f t="shared" si="330"/>
        <v>700000</v>
      </c>
      <c r="I590" s="289">
        <f t="shared" si="330"/>
        <v>0</v>
      </c>
      <c r="J590" s="289">
        <f t="shared" si="330"/>
        <v>300000</v>
      </c>
      <c r="K590" s="289">
        <f t="shared" si="329"/>
        <v>1000000</v>
      </c>
    </row>
    <row r="591" spans="1:11" x14ac:dyDescent="0.2">
      <c r="A591" s="181" t="s">
        <v>649</v>
      </c>
      <c r="B591" s="153" t="s">
        <v>88</v>
      </c>
      <c r="C591" s="154">
        <v>11</v>
      </c>
      <c r="D591" s="155"/>
      <c r="E591" s="156">
        <v>363</v>
      </c>
      <c r="F591" s="225"/>
      <c r="G591" s="157"/>
      <c r="H591" s="158">
        <f t="shared" ref="H591:J591" si="331">SUM(H592:H592)</f>
        <v>700000</v>
      </c>
      <c r="I591" s="158">
        <f t="shared" si="331"/>
        <v>0</v>
      </c>
      <c r="J591" s="158">
        <f t="shared" si="331"/>
        <v>300000</v>
      </c>
      <c r="K591" s="158">
        <f t="shared" si="329"/>
        <v>1000000</v>
      </c>
    </row>
    <row r="592" spans="1:11" ht="15" x14ac:dyDescent="0.2">
      <c r="A592" s="182" t="s">
        <v>649</v>
      </c>
      <c r="B592" s="160" t="s">
        <v>88</v>
      </c>
      <c r="C592" s="161">
        <v>11</v>
      </c>
      <c r="D592" s="162" t="s">
        <v>25</v>
      </c>
      <c r="E592" s="163">
        <v>3631</v>
      </c>
      <c r="F592" s="226" t="s">
        <v>233</v>
      </c>
      <c r="G592" s="220"/>
      <c r="H592" s="244">
        <v>700000</v>
      </c>
      <c r="I592" s="244"/>
      <c r="J592" s="244">
        <v>300000</v>
      </c>
      <c r="K592" s="244">
        <f t="shared" si="329"/>
        <v>1000000</v>
      </c>
    </row>
    <row r="593" spans="1:11" s="152" customFormat="1" ht="78.75" x14ac:dyDescent="0.2">
      <c r="A593" s="353" t="s">
        <v>649</v>
      </c>
      <c r="B593" s="296" t="s">
        <v>169</v>
      </c>
      <c r="C593" s="296"/>
      <c r="D593" s="296"/>
      <c r="E593" s="297"/>
      <c r="F593" s="299" t="s">
        <v>618</v>
      </c>
      <c r="G593" s="300" t="s">
        <v>690</v>
      </c>
      <c r="H593" s="301">
        <f t="shared" ref="H593:J594" si="332">H594</f>
        <v>200000</v>
      </c>
      <c r="I593" s="301">
        <f t="shared" si="332"/>
        <v>0</v>
      </c>
      <c r="J593" s="301">
        <f t="shared" si="332"/>
        <v>0</v>
      </c>
      <c r="K593" s="301">
        <f t="shared" si="329"/>
        <v>200000</v>
      </c>
    </row>
    <row r="594" spans="1:11" s="223" customFormat="1" x14ac:dyDescent="0.2">
      <c r="A594" s="352" t="s">
        <v>649</v>
      </c>
      <c r="B594" s="302" t="s">
        <v>169</v>
      </c>
      <c r="C594" s="285">
        <v>11</v>
      </c>
      <c r="D594" s="285"/>
      <c r="E594" s="286">
        <v>37</v>
      </c>
      <c r="F594" s="287"/>
      <c r="G594" s="288"/>
      <c r="H594" s="289">
        <f t="shared" si="332"/>
        <v>200000</v>
      </c>
      <c r="I594" s="289">
        <f t="shared" si="332"/>
        <v>0</v>
      </c>
      <c r="J594" s="289">
        <f t="shared" si="332"/>
        <v>0</v>
      </c>
      <c r="K594" s="289">
        <f t="shared" si="329"/>
        <v>200000</v>
      </c>
    </row>
    <row r="595" spans="1:11" s="166" customFormat="1" x14ac:dyDescent="0.2">
      <c r="A595" s="181" t="s">
        <v>649</v>
      </c>
      <c r="B595" s="153" t="s">
        <v>169</v>
      </c>
      <c r="C595" s="154">
        <v>11</v>
      </c>
      <c r="D595" s="155"/>
      <c r="E595" s="156">
        <v>372</v>
      </c>
      <c r="F595" s="225"/>
      <c r="G595" s="157"/>
      <c r="H595" s="158">
        <f t="shared" ref="H595:J595" si="333">SUM(H596)</f>
        <v>200000</v>
      </c>
      <c r="I595" s="158">
        <f t="shared" si="333"/>
        <v>0</v>
      </c>
      <c r="J595" s="158">
        <f t="shared" si="333"/>
        <v>0</v>
      </c>
      <c r="K595" s="158">
        <f t="shared" si="329"/>
        <v>200000</v>
      </c>
    </row>
    <row r="596" spans="1:11" s="166" customFormat="1" ht="15" x14ac:dyDescent="0.2">
      <c r="A596" s="182" t="s">
        <v>649</v>
      </c>
      <c r="B596" s="160" t="s">
        <v>169</v>
      </c>
      <c r="C596" s="161">
        <v>11</v>
      </c>
      <c r="D596" s="162" t="s">
        <v>25</v>
      </c>
      <c r="E596" s="163">
        <v>3721</v>
      </c>
      <c r="F596" s="226" t="s">
        <v>149</v>
      </c>
      <c r="G596" s="220"/>
      <c r="H596" s="244">
        <v>200000</v>
      </c>
      <c r="I596" s="244"/>
      <c r="J596" s="244"/>
      <c r="K596" s="244">
        <f t="shared" si="329"/>
        <v>200000</v>
      </c>
    </row>
    <row r="597" spans="1:11" s="167" customFormat="1" ht="33.75" x14ac:dyDescent="0.2">
      <c r="A597" s="353" t="s">
        <v>649</v>
      </c>
      <c r="B597" s="296" t="s">
        <v>229</v>
      </c>
      <c r="C597" s="296"/>
      <c r="D597" s="296"/>
      <c r="E597" s="297"/>
      <c r="F597" s="299" t="s">
        <v>230</v>
      </c>
      <c r="G597" s="300" t="s">
        <v>690</v>
      </c>
      <c r="H597" s="301">
        <f t="shared" ref="H597:J598" si="334">H598</f>
        <v>300000</v>
      </c>
      <c r="I597" s="301">
        <f t="shared" si="334"/>
        <v>0</v>
      </c>
      <c r="J597" s="301">
        <f t="shared" si="334"/>
        <v>0</v>
      </c>
      <c r="K597" s="301">
        <f t="shared" si="329"/>
        <v>300000</v>
      </c>
    </row>
    <row r="598" spans="1:11" s="223" customFormat="1" x14ac:dyDescent="0.2">
      <c r="A598" s="352" t="s">
        <v>649</v>
      </c>
      <c r="B598" s="302" t="s">
        <v>229</v>
      </c>
      <c r="C598" s="285">
        <v>11</v>
      </c>
      <c r="D598" s="285"/>
      <c r="E598" s="286">
        <v>35</v>
      </c>
      <c r="F598" s="287"/>
      <c r="G598" s="288"/>
      <c r="H598" s="289">
        <f t="shared" si="334"/>
        <v>300000</v>
      </c>
      <c r="I598" s="289">
        <f t="shared" si="334"/>
        <v>0</v>
      </c>
      <c r="J598" s="289">
        <f t="shared" si="334"/>
        <v>0</v>
      </c>
      <c r="K598" s="289">
        <f t="shared" si="329"/>
        <v>300000</v>
      </c>
    </row>
    <row r="599" spans="1:11" s="166" customFormat="1" x14ac:dyDescent="0.2">
      <c r="A599" s="155" t="s">
        <v>649</v>
      </c>
      <c r="B599" s="154" t="s">
        <v>229</v>
      </c>
      <c r="C599" s="154">
        <v>11</v>
      </c>
      <c r="D599" s="155"/>
      <c r="E599" s="156">
        <v>352</v>
      </c>
      <c r="F599" s="225"/>
      <c r="G599" s="157"/>
      <c r="H599" s="158">
        <f t="shared" ref="H599:J599" si="335">SUM(H600)</f>
        <v>300000</v>
      </c>
      <c r="I599" s="158">
        <f t="shared" si="335"/>
        <v>0</v>
      </c>
      <c r="J599" s="158">
        <f t="shared" si="335"/>
        <v>0</v>
      </c>
      <c r="K599" s="158">
        <f t="shared" si="329"/>
        <v>300000</v>
      </c>
    </row>
    <row r="600" spans="1:11" s="166" customFormat="1" ht="30" x14ac:dyDescent="0.2">
      <c r="A600" s="162" t="s">
        <v>649</v>
      </c>
      <c r="B600" s="161" t="s">
        <v>229</v>
      </c>
      <c r="C600" s="161">
        <v>11</v>
      </c>
      <c r="D600" s="162" t="s">
        <v>25</v>
      </c>
      <c r="E600" s="163">
        <v>3522</v>
      </c>
      <c r="F600" s="226" t="s">
        <v>665</v>
      </c>
      <c r="G600" s="220"/>
      <c r="H600" s="222">
        <v>300000</v>
      </c>
      <c r="I600" s="222"/>
      <c r="J600" s="222"/>
      <c r="K600" s="222">
        <f t="shared" si="329"/>
        <v>300000</v>
      </c>
    </row>
    <row r="601" spans="1:11" s="167" customFormat="1" ht="47.25" x14ac:dyDescent="0.2">
      <c r="A601" s="353" t="s">
        <v>649</v>
      </c>
      <c r="B601" s="296" t="s">
        <v>2</v>
      </c>
      <c r="C601" s="296"/>
      <c r="D601" s="296"/>
      <c r="E601" s="297"/>
      <c r="F601" s="299" t="s">
        <v>617</v>
      </c>
      <c r="G601" s="300" t="s">
        <v>690</v>
      </c>
      <c r="H601" s="301">
        <f t="shared" ref="H601:J601" si="336">H602</f>
        <v>1212000</v>
      </c>
      <c r="I601" s="301">
        <f t="shared" si="336"/>
        <v>0</v>
      </c>
      <c r="J601" s="301">
        <f t="shared" si="336"/>
        <v>0</v>
      </c>
      <c r="K601" s="301">
        <f t="shared" si="329"/>
        <v>1212000</v>
      </c>
    </row>
    <row r="602" spans="1:11" s="223" customFormat="1" x14ac:dyDescent="0.2">
      <c r="A602" s="352" t="s">
        <v>649</v>
      </c>
      <c r="B602" s="302" t="s">
        <v>2</v>
      </c>
      <c r="C602" s="285">
        <v>11</v>
      </c>
      <c r="D602" s="285"/>
      <c r="E602" s="286">
        <v>32</v>
      </c>
      <c r="F602" s="287"/>
      <c r="G602" s="288"/>
      <c r="H602" s="289">
        <f t="shared" ref="H602:I602" si="337">H603+H605</f>
        <v>1212000</v>
      </c>
      <c r="I602" s="289">
        <f t="shared" si="337"/>
        <v>0</v>
      </c>
      <c r="J602" s="289">
        <f t="shared" ref="J602" si="338">J603+J605</f>
        <v>0</v>
      </c>
      <c r="K602" s="289">
        <f t="shared" si="329"/>
        <v>1212000</v>
      </c>
    </row>
    <row r="603" spans="1:11" s="152" customFormat="1" x14ac:dyDescent="0.2">
      <c r="A603" s="181" t="s">
        <v>649</v>
      </c>
      <c r="B603" s="153" t="s">
        <v>2</v>
      </c>
      <c r="C603" s="154">
        <v>11</v>
      </c>
      <c r="D603" s="155"/>
      <c r="E603" s="156">
        <v>323</v>
      </c>
      <c r="F603" s="225"/>
      <c r="G603" s="157"/>
      <c r="H603" s="158">
        <f t="shared" ref="H603:J603" si="339">SUM(H604)</f>
        <v>670000</v>
      </c>
      <c r="I603" s="158">
        <f t="shared" si="339"/>
        <v>0</v>
      </c>
      <c r="J603" s="158">
        <f t="shared" si="339"/>
        <v>0</v>
      </c>
      <c r="K603" s="158">
        <f t="shared" si="329"/>
        <v>670000</v>
      </c>
    </row>
    <row r="604" spans="1:11" s="243" customFormat="1" x14ac:dyDescent="0.2">
      <c r="A604" s="182" t="s">
        <v>649</v>
      </c>
      <c r="B604" s="160" t="s">
        <v>2</v>
      </c>
      <c r="C604" s="161">
        <v>11</v>
      </c>
      <c r="D604" s="162" t="s">
        <v>25</v>
      </c>
      <c r="E604" s="163">
        <v>3235</v>
      </c>
      <c r="F604" s="226" t="s">
        <v>42</v>
      </c>
      <c r="G604" s="220"/>
      <c r="H604" s="244">
        <v>670000</v>
      </c>
      <c r="I604" s="244"/>
      <c r="J604" s="244"/>
      <c r="K604" s="244">
        <f t="shared" si="329"/>
        <v>670000</v>
      </c>
    </row>
    <row r="605" spans="1:11" s="152" customFormat="1" x14ac:dyDescent="0.2">
      <c r="A605" s="181" t="s">
        <v>649</v>
      </c>
      <c r="B605" s="153" t="s">
        <v>2</v>
      </c>
      <c r="C605" s="154">
        <v>11</v>
      </c>
      <c r="D605" s="155"/>
      <c r="E605" s="156">
        <v>329</v>
      </c>
      <c r="F605" s="225"/>
      <c r="G605" s="157"/>
      <c r="H605" s="158">
        <f t="shared" ref="H605:J605" si="340">SUM(H606)</f>
        <v>542000</v>
      </c>
      <c r="I605" s="158">
        <f t="shared" si="340"/>
        <v>0</v>
      </c>
      <c r="J605" s="158">
        <f t="shared" si="340"/>
        <v>0</v>
      </c>
      <c r="K605" s="158">
        <f t="shared" si="329"/>
        <v>542000</v>
      </c>
    </row>
    <row r="606" spans="1:11" s="152" customFormat="1" x14ac:dyDescent="0.2">
      <c r="A606" s="182" t="s">
        <v>649</v>
      </c>
      <c r="B606" s="160" t="s">
        <v>2</v>
      </c>
      <c r="C606" s="161">
        <v>11</v>
      </c>
      <c r="D606" s="162" t="s">
        <v>25</v>
      </c>
      <c r="E606" s="163">
        <v>3294</v>
      </c>
      <c r="F606" s="226" t="s">
        <v>611</v>
      </c>
      <c r="G606" s="220"/>
      <c r="H606" s="244">
        <v>542000</v>
      </c>
      <c r="I606" s="244"/>
      <c r="J606" s="244"/>
      <c r="K606" s="244">
        <f t="shared" si="329"/>
        <v>542000</v>
      </c>
    </row>
    <row r="607" spans="1:11" s="152" customFormat="1" ht="33.75" x14ac:dyDescent="0.2">
      <c r="A607" s="308" t="s">
        <v>649</v>
      </c>
      <c r="B607" s="295" t="s">
        <v>610</v>
      </c>
      <c r="C607" s="295"/>
      <c r="D607" s="295"/>
      <c r="E607" s="304"/>
      <c r="F607" s="299" t="s">
        <v>608</v>
      </c>
      <c r="G607" s="300" t="s">
        <v>690</v>
      </c>
      <c r="H607" s="301">
        <f t="shared" ref="H607:I607" si="341">H608+H611</f>
        <v>3100000</v>
      </c>
      <c r="I607" s="301">
        <f t="shared" si="341"/>
        <v>0</v>
      </c>
      <c r="J607" s="301">
        <f t="shared" ref="J607" si="342">J608+J611</f>
        <v>0</v>
      </c>
      <c r="K607" s="301">
        <f t="shared" si="329"/>
        <v>3100000</v>
      </c>
    </row>
    <row r="608" spans="1:11" s="223" customFormat="1" x14ac:dyDescent="0.2">
      <c r="A608" s="352" t="s">
        <v>649</v>
      </c>
      <c r="B608" s="302" t="s">
        <v>610</v>
      </c>
      <c r="C608" s="285">
        <v>11</v>
      </c>
      <c r="D608" s="285"/>
      <c r="E608" s="286">
        <v>32</v>
      </c>
      <c r="F608" s="287"/>
      <c r="G608" s="288"/>
      <c r="H608" s="289">
        <f t="shared" ref="H608:J609" si="343">H609</f>
        <v>300000</v>
      </c>
      <c r="I608" s="289">
        <f t="shared" si="343"/>
        <v>0</v>
      </c>
      <c r="J608" s="289">
        <f t="shared" si="343"/>
        <v>0</v>
      </c>
      <c r="K608" s="289">
        <f t="shared" si="329"/>
        <v>300000</v>
      </c>
    </row>
    <row r="609" spans="1:11" s="152" customFormat="1" x14ac:dyDescent="0.2">
      <c r="A609" s="181" t="s">
        <v>649</v>
      </c>
      <c r="B609" s="153" t="s">
        <v>610</v>
      </c>
      <c r="C609" s="154">
        <v>11</v>
      </c>
      <c r="D609" s="155"/>
      <c r="E609" s="156">
        <v>323</v>
      </c>
      <c r="F609" s="225"/>
      <c r="G609" s="157"/>
      <c r="H609" s="158">
        <f t="shared" si="343"/>
        <v>300000</v>
      </c>
      <c r="I609" s="158">
        <f t="shared" si="343"/>
        <v>0</v>
      </c>
      <c r="J609" s="158">
        <f t="shared" si="343"/>
        <v>0</v>
      </c>
      <c r="K609" s="158">
        <f t="shared" si="329"/>
        <v>300000</v>
      </c>
    </row>
    <row r="610" spans="1:11" s="152" customFormat="1" x14ac:dyDescent="0.2">
      <c r="A610" s="182" t="s">
        <v>649</v>
      </c>
      <c r="B610" s="160" t="s">
        <v>610</v>
      </c>
      <c r="C610" s="161">
        <v>11</v>
      </c>
      <c r="D610" s="162" t="s">
        <v>25</v>
      </c>
      <c r="E610" s="163">
        <v>3237</v>
      </c>
      <c r="F610" s="226" t="s">
        <v>36</v>
      </c>
      <c r="G610" s="220"/>
      <c r="H610" s="244">
        <v>300000</v>
      </c>
      <c r="I610" s="244"/>
      <c r="J610" s="244"/>
      <c r="K610" s="244">
        <f t="shared" si="329"/>
        <v>300000</v>
      </c>
    </row>
    <row r="611" spans="1:11" s="223" customFormat="1" x14ac:dyDescent="0.2">
      <c r="A611" s="352" t="s">
        <v>649</v>
      </c>
      <c r="B611" s="302" t="s">
        <v>610</v>
      </c>
      <c r="C611" s="285">
        <v>11</v>
      </c>
      <c r="D611" s="285"/>
      <c r="E611" s="286">
        <v>41</v>
      </c>
      <c r="F611" s="287"/>
      <c r="G611" s="288"/>
      <c r="H611" s="289">
        <f t="shared" ref="H611:J612" si="344">H612</f>
        <v>2800000</v>
      </c>
      <c r="I611" s="289">
        <f t="shared" si="344"/>
        <v>0</v>
      </c>
      <c r="J611" s="289">
        <f t="shared" si="344"/>
        <v>0</v>
      </c>
      <c r="K611" s="289">
        <f t="shared" si="329"/>
        <v>2800000</v>
      </c>
    </row>
    <row r="612" spans="1:11" s="196" customFormat="1" x14ac:dyDescent="0.2">
      <c r="A612" s="181" t="s">
        <v>649</v>
      </c>
      <c r="B612" s="153" t="s">
        <v>610</v>
      </c>
      <c r="C612" s="154">
        <v>11</v>
      </c>
      <c r="D612" s="155"/>
      <c r="E612" s="156">
        <v>412</v>
      </c>
      <c r="F612" s="225"/>
      <c r="G612" s="157"/>
      <c r="H612" s="158">
        <f t="shared" si="344"/>
        <v>2800000</v>
      </c>
      <c r="I612" s="158">
        <f t="shared" si="344"/>
        <v>0</v>
      </c>
      <c r="J612" s="158">
        <f t="shared" si="344"/>
        <v>0</v>
      </c>
      <c r="K612" s="158">
        <f t="shared" si="329"/>
        <v>2800000</v>
      </c>
    </row>
    <row r="613" spans="1:11" s="196" customFormat="1" ht="15" x14ac:dyDescent="0.2">
      <c r="A613" s="182" t="s">
        <v>649</v>
      </c>
      <c r="B613" s="160" t="s">
        <v>610</v>
      </c>
      <c r="C613" s="161">
        <v>11</v>
      </c>
      <c r="D613" s="162" t="s">
        <v>25</v>
      </c>
      <c r="E613" s="163">
        <v>4126</v>
      </c>
      <c r="F613" s="226" t="s">
        <v>4</v>
      </c>
      <c r="G613" s="220"/>
      <c r="H613" s="244">
        <v>2800000</v>
      </c>
      <c r="I613" s="244"/>
      <c r="J613" s="244"/>
      <c r="K613" s="244">
        <f t="shared" si="329"/>
        <v>2800000</v>
      </c>
    </row>
    <row r="614" spans="1:11" s="196" customFormat="1" ht="33.75" x14ac:dyDescent="0.2">
      <c r="A614" s="353" t="s">
        <v>649</v>
      </c>
      <c r="B614" s="296" t="s">
        <v>291</v>
      </c>
      <c r="C614" s="296"/>
      <c r="D614" s="296"/>
      <c r="E614" s="297"/>
      <c r="F614" s="299" t="s">
        <v>292</v>
      </c>
      <c r="G614" s="300" t="s">
        <v>690</v>
      </c>
      <c r="H614" s="301">
        <f t="shared" ref="H614:J616" si="345">H615</f>
        <v>100000</v>
      </c>
      <c r="I614" s="301">
        <f t="shared" si="345"/>
        <v>0</v>
      </c>
      <c r="J614" s="301">
        <f t="shared" si="345"/>
        <v>0</v>
      </c>
      <c r="K614" s="301">
        <f t="shared" si="329"/>
        <v>100000</v>
      </c>
    </row>
    <row r="615" spans="1:11" s="258" customFormat="1" x14ac:dyDescent="0.2">
      <c r="A615" s="331" t="s">
        <v>649</v>
      </c>
      <c r="B615" s="285" t="s">
        <v>291</v>
      </c>
      <c r="C615" s="285">
        <v>11</v>
      </c>
      <c r="D615" s="285"/>
      <c r="E615" s="286">
        <v>42</v>
      </c>
      <c r="F615" s="287"/>
      <c r="G615" s="288"/>
      <c r="H615" s="289">
        <f t="shared" si="345"/>
        <v>100000</v>
      </c>
      <c r="I615" s="289">
        <f t="shared" si="345"/>
        <v>0</v>
      </c>
      <c r="J615" s="289">
        <f t="shared" si="345"/>
        <v>0</v>
      </c>
      <c r="K615" s="289">
        <f t="shared" si="329"/>
        <v>100000</v>
      </c>
    </row>
    <row r="616" spans="1:11" s="196" customFormat="1" x14ac:dyDescent="0.2">
      <c r="A616" s="181" t="s">
        <v>649</v>
      </c>
      <c r="B616" s="153" t="s">
        <v>291</v>
      </c>
      <c r="C616" s="154">
        <v>11</v>
      </c>
      <c r="D616" s="181"/>
      <c r="E616" s="176">
        <v>423</v>
      </c>
      <c r="F616" s="225"/>
      <c r="G616" s="164"/>
      <c r="H616" s="158">
        <f t="shared" si="345"/>
        <v>100000</v>
      </c>
      <c r="I616" s="158">
        <f t="shared" si="345"/>
        <v>0</v>
      </c>
      <c r="J616" s="158">
        <f t="shared" si="345"/>
        <v>0</v>
      </c>
      <c r="K616" s="158">
        <f t="shared" si="329"/>
        <v>100000</v>
      </c>
    </row>
    <row r="617" spans="1:11" s="196" customFormat="1" ht="30" x14ac:dyDescent="0.2">
      <c r="A617" s="182" t="s">
        <v>649</v>
      </c>
      <c r="B617" s="160" t="s">
        <v>291</v>
      </c>
      <c r="C617" s="161">
        <v>11</v>
      </c>
      <c r="D617" s="182" t="s">
        <v>25</v>
      </c>
      <c r="E617" s="163">
        <v>4233</v>
      </c>
      <c r="F617" s="226" t="s">
        <v>142</v>
      </c>
      <c r="G617" s="220"/>
      <c r="H617" s="222">
        <v>100000</v>
      </c>
      <c r="I617" s="222"/>
      <c r="J617" s="222"/>
      <c r="K617" s="222">
        <f t="shared" si="329"/>
        <v>100000</v>
      </c>
    </row>
    <row r="618" spans="1:11" s="196" customFormat="1" ht="33.75" x14ac:dyDescent="0.2">
      <c r="A618" s="353" t="s">
        <v>649</v>
      </c>
      <c r="B618" s="296" t="s">
        <v>75</v>
      </c>
      <c r="C618" s="296"/>
      <c r="D618" s="296"/>
      <c r="E618" s="297"/>
      <c r="F618" s="299" t="s">
        <v>92</v>
      </c>
      <c r="G618" s="300" t="s">
        <v>690</v>
      </c>
      <c r="H618" s="301">
        <f>H619+H625+H629</f>
        <v>22070000</v>
      </c>
      <c r="I618" s="301">
        <f>I619+I625+I629</f>
        <v>0</v>
      </c>
      <c r="J618" s="301">
        <f>J619+J625+J629</f>
        <v>0</v>
      </c>
      <c r="K618" s="301">
        <f t="shared" si="329"/>
        <v>22070000</v>
      </c>
    </row>
    <row r="619" spans="1:11" s="258" customFormat="1" x14ac:dyDescent="0.2">
      <c r="A619" s="331" t="s">
        <v>649</v>
      </c>
      <c r="B619" s="285" t="s">
        <v>75</v>
      </c>
      <c r="C619" s="285">
        <v>11</v>
      </c>
      <c r="D619" s="285"/>
      <c r="E619" s="286">
        <v>32</v>
      </c>
      <c r="F619" s="287"/>
      <c r="G619" s="288"/>
      <c r="H619" s="289">
        <f>H620</f>
        <v>20320000</v>
      </c>
      <c r="I619" s="289">
        <f>I620</f>
        <v>0</v>
      </c>
      <c r="J619" s="289">
        <f>J620</f>
        <v>0</v>
      </c>
      <c r="K619" s="289">
        <f t="shared" si="329"/>
        <v>20320000</v>
      </c>
    </row>
    <row r="620" spans="1:11" s="258" customFormat="1" x14ac:dyDescent="0.2">
      <c r="A620" s="181" t="s">
        <v>649</v>
      </c>
      <c r="B620" s="153" t="s">
        <v>75</v>
      </c>
      <c r="C620" s="154">
        <v>11</v>
      </c>
      <c r="D620" s="181"/>
      <c r="E620" s="156">
        <v>323</v>
      </c>
      <c r="F620" s="225"/>
      <c r="G620" s="164"/>
      <c r="H620" s="158">
        <f>SUM(H621:H624)</f>
        <v>20320000</v>
      </c>
      <c r="I620" s="158">
        <f>SUM(I621:I624)</f>
        <v>0</v>
      </c>
      <c r="J620" s="158">
        <f>SUM(J621:J624)</f>
        <v>0</v>
      </c>
      <c r="K620" s="158">
        <f t="shared" si="329"/>
        <v>20320000</v>
      </c>
    </row>
    <row r="621" spans="1:11" s="258" customFormat="1" ht="15" x14ac:dyDescent="0.2">
      <c r="A621" s="182" t="s">
        <v>649</v>
      </c>
      <c r="B621" s="160" t="s">
        <v>75</v>
      </c>
      <c r="C621" s="161">
        <v>11</v>
      </c>
      <c r="D621" s="182" t="s">
        <v>25</v>
      </c>
      <c r="E621" s="163">
        <v>3232</v>
      </c>
      <c r="F621" s="226" t="s">
        <v>118</v>
      </c>
      <c r="G621" s="220"/>
      <c r="H621" s="222">
        <v>19500000</v>
      </c>
      <c r="I621" s="222"/>
      <c r="J621" s="222"/>
      <c r="K621" s="222">
        <f t="shared" si="329"/>
        <v>19500000</v>
      </c>
    </row>
    <row r="622" spans="1:11" s="258" customFormat="1" ht="15" x14ac:dyDescent="0.2">
      <c r="A622" s="182" t="s">
        <v>649</v>
      </c>
      <c r="B622" s="160" t="s">
        <v>75</v>
      </c>
      <c r="C622" s="161">
        <v>11</v>
      </c>
      <c r="D622" s="182" t="s">
        <v>25</v>
      </c>
      <c r="E622" s="163">
        <v>3235</v>
      </c>
      <c r="F622" s="226" t="s">
        <v>42</v>
      </c>
      <c r="G622" s="220"/>
      <c r="H622" s="222">
        <v>120000</v>
      </c>
      <c r="I622" s="222"/>
      <c r="J622" s="222"/>
      <c r="K622" s="222">
        <f t="shared" si="329"/>
        <v>120000</v>
      </c>
    </row>
    <row r="623" spans="1:11" s="196" customFormat="1" ht="15" x14ac:dyDescent="0.2">
      <c r="A623" s="182" t="s">
        <v>649</v>
      </c>
      <c r="B623" s="160" t="s">
        <v>75</v>
      </c>
      <c r="C623" s="161">
        <v>11</v>
      </c>
      <c r="D623" s="182" t="s">
        <v>25</v>
      </c>
      <c r="E623" s="163">
        <v>3237</v>
      </c>
      <c r="F623" s="226" t="s">
        <v>36</v>
      </c>
      <c r="G623" s="220"/>
      <c r="H623" s="222">
        <v>500000</v>
      </c>
      <c r="I623" s="222"/>
      <c r="J623" s="222"/>
      <c r="K623" s="222">
        <f t="shared" si="329"/>
        <v>500000</v>
      </c>
    </row>
    <row r="624" spans="1:11" s="196" customFormat="1" ht="15" x14ac:dyDescent="0.2">
      <c r="A624" s="182" t="s">
        <v>649</v>
      </c>
      <c r="B624" s="160" t="s">
        <v>75</v>
      </c>
      <c r="C624" s="161">
        <v>11</v>
      </c>
      <c r="D624" s="182" t="s">
        <v>25</v>
      </c>
      <c r="E624" s="163">
        <v>3238</v>
      </c>
      <c r="F624" s="226" t="s">
        <v>122</v>
      </c>
      <c r="G624" s="220"/>
      <c r="H624" s="222">
        <v>200000</v>
      </c>
      <c r="I624" s="222"/>
      <c r="J624" s="222"/>
      <c r="K624" s="222">
        <f t="shared" si="329"/>
        <v>200000</v>
      </c>
    </row>
    <row r="625" spans="1:11" s="258" customFormat="1" x14ac:dyDescent="0.2">
      <c r="A625" s="331" t="s">
        <v>649</v>
      </c>
      <c r="B625" s="285" t="s">
        <v>75</v>
      </c>
      <c r="C625" s="285">
        <v>11</v>
      </c>
      <c r="D625" s="285"/>
      <c r="E625" s="286">
        <v>41</v>
      </c>
      <c r="F625" s="287"/>
      <c r="G625" s="288"/>
      <c r="H625" s="289">
        <f t="shared" ref="H625:J625" si="346">H626</f>
        <v>1450000</v>
      </c>
      <c r="I625" s="289">
        <f t="shared" si="346"/>
        <v>0</v>
      </c>
      <c r="J625" s="289">
        <f t="shared" si="346"/>
        <v>0</v>
      </c>
      <c r="K625" s="289">
        <f t="shared" si="329"/>
        <v>1450000</v>
      </c>
    </row>
    <row r="626" spans="1:11" s="258" customFormat="1" x14ac:dyDescent="0.2">
      <c r="A626" s="181" t="s">
        <v>649</v>
      </c>
      <c r="B626" s="153" t="s">
        <v>75</v>
      </c>
      <c r="C626" s="154">
        <v>11</v>
      </c>
      <c r="D626" s="181"/>
      <c r="E626" s="156">
        <v>412</v>
      </c>
      <c r="F626" s="225"/>
      <c r="G626" s="164"/>
      <c r="H626" s="184">
        <f t="shared" ref="H626:I626" si="347">H627+H628</f>
        <v>1450000</v>
      </c>
      <c r="I626" s="184">
        <f t="shared" si="347"/>
        <v>0</v>
      </c>
      <c r="J626" s="184">
        <f t="shared" ref="J626" si="348">J627+J628</f>
        <v>0</v>
      </c>
      <c r="K626" s="184">
        <f t="shared" si="329"/>
        <v>1450000</v>
      </c>
    </row>
    <row r="627" spans="1:11" s="196" customFormat="1" ht="15" x14ac:dyDescent="0.2">
      <c r="A627" s="182" t="s">
        <v>649</v>
      </c>
      <c r="B627" s="160" t="s">
        <v>75</v>
      </c>
      <c r="C627" s="161">
        <v>11</v>
      </c>
      <c r="D627" s="182" t="s">
        <v>25</v>
      </c>
      <c r="E627" s="163">
        <v>4123</v>
      </c>
      <c r="F627" s="226" t="s">
        <v>133</v>
      </c>
      <c r="G627" s="220"/>
      <c r="H627" s="222">
        <v>50000</v>
      </c>
      <c r="I627" s="222"/>
      <c r="J627" s="222"/>
      <c r="K627" s="222">
        <f t="shared" si="329"/>
        <v>50000</v>
      </c>
    </row>
    <row r="628" spans="1:11" s="196" customFormat="1" ht="15" x14ac:dyDescent="0.2">
      <c r="A628" s="182" t="s">
        <v>649</v>
      </c>
      <c r="B628" s="160" t="s">
        <v>75</v>
      </c>
      <c r="C628" s="161">
        <v>11</v>
      </c>
      <c r="D628" s="182" t="s">
        <v>25</v>
      </c>
      <c r="E628" s="163">
        <v>4126</v>
      </c>
      <c r="F628" s="226" t="s">
        <v>4</v>
      </c>
      <c r="G628" s="220"/>
      <c r="H628" s="222">
        <v>1400000</v>
      </c>
      <c r="I628" s="222"/>
      <c r="J628" s="222"/>
      <c r="K628" s="222">
        <f t="shared" si="329"/>
        <v>1400000</v>
      </c>
    </row>
    <row r="629" spans="1:11" s="258" customFormat="1" x14ac:dyDescent="0.2">
      <c r="A629" s="331" t="s">
        <v>649</v>
      </c>
      <c r="B629" s="285" t="s">
        <v>75</v>
      </c>
      <c r="C629" s="285">
        <v>11</v>
      </c>
      <c r="D629" s="285"/>
      <c r="E629" s="286">
        <v>42</v>
      </c>
      <c r="F629" s="287"/>
      <c r="G629" s="288"/>
      <c r="H629" s="289">
        <f t="shared" ref="H629:I629" si="349">H630+H632</f>
        <v>300000</v>
      </c>
      <c r="I629" s="289">
        <f t="shared" si="349"/>
        <v>0</v>
      </c>
      <c r="J629" s="289">
        <f t="shared" ref="J629" si="350">J630+J632</f>
        <v>0</v>
      </c>
      <c r="K629" s="289">
        <f t="shared" si="329"/>
        <v>300000</v>
      </c>
    </row>
    <row r="630" spans="1:11" s="196" customFormat="1" x14ac:dyDescent="0.2">
      <c r="A630" s="185" t="s">
        <v>649</v>
      </c>
      <c r="B630" s="168" t="s">
        <v>75</v>
      </c>
      <c r="C630" s="169">
        <v>11</v>
      </c>
      <c r="D630" s="185"/>
      <c r="E630" s="171">
        <v>421</v>
      </c>
      <c r="F630" s="230"/>
      <c r="G630" s="164"/>
      <c r="H630" s="201">
        <f t="shared" ref="H630:J630" si="351">H631</f>
        <v>250000</v>
      </c>
      <c r="I630" s="201">
        <f t="shared" si="351"/>
        <v>0</v>
      </c>
      <c r="J630" s="201">
        <f t="shared" si="351"/>
        <v>0</v>
      </c>
      <c r="K630" s="201">
        <f t="shared" si="329"/>
        <v>250000</v>
      </c>
    </row>
    <row r="631" spans="1:11" s="258" customFormat="1" ht="15" x14ac:dyDescent="0.2">
      <c r="A631" s="146" t="s">
        <v>649</v>
      </c>
      <c r="B631" s="144" t="s">
        <v>75</v>
      </c>
      <c r="C631" s="145">
        <v>11</v>
      </c>
      <c r="D631" s="146" t="s">
        <v>25</v>
      </c>
      <c r="E631" s="173">
        <v>4214</v>
      </c>
      <c r="F631" s="228" t="s">
        <v>154</v>
      </c>
      <c r="G631" s="220"/>
      <c r="H631" s="222">
        <v>250000</v>
      </c>
      <c r="I631" s="222"/>
      <c r="J631" s="222"/>
      <c r="K631" s="222">
        <f t="shared" si="329"/>
        <v>250000</v>
      </c>
    </row>
    <row r="632" spans="1:11" s="196" customFormat="1" x14ac:dyDescent="0.2">
      <c r="A632" s="185" t="s">
        <v>649</v>
      </c>
      <c r="B632" s="168" t="s">
        <v>75</v>
      </c>
      <c r="C632" s="169">
        <v>11</v>
      </c>
      <c r="D632" s="185"/>
      <c r="E632" s="171">
        <v>426</v>
      </c>
      <c r="F632" s="230"/>
      <c r="G632" s="164"/>
      <c r="H632" s="201">
        <f t="shared" ref="H632:J632" si="352">H633</f>
        <v>50000</v>
      </c>
      <c r="I632" s="201">
        <f t="shared" si="352"/>
        <v>0</v>
      </c>
      <c r="J632" s="201">
        <f t="shared" si="352"/>
        <v>0</v>
      </c>
      <c r="K632" s="201">
        <f t="shared" si="329"/>
        <v>50000</v>
      </c>
    </row>
    <row r="633" spans="1:11" s="196" customFormat="1" ht="15" x14ac:dyDescent="0.2">
      <c r="A633" s="146" t="s">
        <v>649</v>
      </c>
      <c r="B633" s="144" t="s">
        <v>75</v>
      </c>
      <c r="C633" s="145">
        <v>11</v>
      </c>
      <c r="D633" s="146" t="s">
        <v>25</v>
      </c>
      <c r="E633" s="173">
        <v>4262</v>
      </c>
      <c r="F633" s="228" t="s">
        <v>135</v>
      </c>
      <c r="G633" s="220"/>
      <c r="H633" s="222">
        <v>50000</v>
      </c>
      <c r="I633" s="222"/>
      <c r="J633" s="222"/>
      <c r="K633" s="222">
        <f t="shared" si="329"/>
        <v>50000</v>
      </c>
    </row>
    <row r="634" spans="1:11" s="196" customFormat="1" ht="33.75" x14ac:dyDescent="0.2">
      <c r="A634" s="353" t="s">
        <v>649</v>
      </c>
      <c r="B634" s="296" t="s">
        <v>97</v>
      </c>
      <c r="C634" s="296"/>
      <c r="D634" s="296"/>
      <c r="E634" s="297"/>
      <c r="F634" s="299" t="s">
        <v>94</v>
      </c>
      <c r="G634" s="300" t="s">
        <v>690</v>
      </c>
      <c r="H634" s="301">
        <f>H638+H635</f>
        <v>2100000</v>
      </c>
      <c r="I634" s="301">
        <f>I638+I635</f>
        <v>21500</v>
      </c>
      <c r="J634" s="301">
        <f>J638+J635</f>
        <v>0</v>
      </c>
      <c r="K634" s="301">
        <f t="shared" si="329"/>
        <v>2078500</v>
      </c>
    </row>
    <row r="635" spans="1:11" s="258" customFormat="1" x14ac:dyDescent="0.2">
      <c r="A635" s="331" t="s">
        <v>649</v>
      </c>
      <c r="B635" s="285" t="s">
        <v>97</v>
      </c>
      <c r="C635" s="285">
        <v>11</v>
      </c>
      <c r="D635" s="285"/>
      <c r="E635" s="286">
        <v>32</v>
      </c>
      <c r="F635" s="287"/>
      <c r="G635" s="288"/>
      <c r="H635" s="289">
        <f t="shared" ref="H635:J636" si="353">H636</f>
        <v>900000</v>
      </c>
      <c r="I635" s="289">
        <f t="shared" si="353"/>
        <v>0</v>
      </c>
      <c r="J635" s="289">
        <f t="shared" si="353"/>
        <v>0</v>
      </c>
      <c r="K635" s="289">
        <f t="shared" si="329"/>
        <v>900000</v>
      </c>
    </row>
    <row r="636" spans="1:11" s="196" customFormat="1" x14ac:dyDescent="0.2">
      <c r="A636" s="185" t="s">
        <v>649</v>
      </c>
      <c r="B636" s="168" t="s">
        <v>97</v>
      </c>
      <c r="C636" s="169">
        <v>11</v>
      </c>
      <c r="D636" s="185"/>
      <c r="E636" s="187">
        <v>323</v>
      </c>
      <c r="F636" s="230"/>
      <c r="G636" s="164"/>
      <c r="H636" s="184">
        <f t="shared" si="353"/>
        <v>900000</v>
      </c>
      <c r="I636" s="184">
        <f t="shared" si="353"/>
        <v>0</v>
      </c>
      <c r="J636" s="184">
        <f t="shared" si="353"/>
        <v>0</v>
      </c>
      <c r="K636" s="184">
        <f t="shared" si="329"/>
        <v>900000</v>
      </c>
    </row>
    <row r="637" spans="1:11" s="196" customFormat="1" ht="15" x14ac:dyDescent="0.2">
      <c r="A637" s="146" t="s">
        <v>649</v>
      </c>
      <c r="B637" s="144" t="s">
        <v>97</v>
      </c>
      <c r="C637" s="145">
        <v>11</v>
      </c>
      <c r="D637" s="146" t="s">
        <v>25</v>
      </c>
      <c r="E637" s="188">
        <v>3237</v>
      </c>
      <c r="F637" s="228" t="s">
        <v>36</v>
      </c>
      <c r="G637" s="220"/>
      <c r="H637" s="222">
        <v>900000</v>
      </c>
      <c r="I637" s="222"/>
      <c r="J637" s="222"/>
      <c r="K637" s="222">
        <f t="shared" si="329"/>
        <v>900000</v>
      </c>
    </row>
    <row r="638" spans="1:11" s="258" customFormat="1" x14ac:dyDescent="0.2">
      <c r="A638" s="331" t="s">
        <v>649</v>
      </c>
      <c r="B638" s="285" t="s">
        <v>97</v>
      </c>
      <c r="C638" s="285">
        <v>11</v>
      </c>
      <c r="D638" s="285"/>
      <c r="E638" s="286">
        <v>41</v>
      </c>
      <c r="F638" s="287"/>
      <c r="G638" s="288"/>
      <c r="H638" s="289">
        <f t="shared" ref="H638:J639" si="354">H639</f>
        <v>1200000</v>
      </c>
      <c r="I638" s="289">
        <f t="shared" si="354"/>
        <v>21500</v>
      </c>
      <c r="J638" s="289">
        <f t="shared" si="354"/>
        <v>0</v>
      </c>
      <c r="K638" s="289">
        <f t="shared" si="329"/>
        <v>1178500</v>
      </c>
    </row>
    <row r="639" spans="1:11" s="196" customFormat="1" x14ac:dyDescent="0.2">
      <c r="A639" s="185" t="s">
        <v>649</v>
      </c>
      <c r="B639" s="168" t="s">
        <v>97</v>
      </c>
      <c r="C639" s="169">
        <v>11</v>
      </c>
      <c r="D639" s="185"/>
      <c r="E639" s="187">
        <v>412</v>
      </c>
      <c r="F639" s="230"/>
      <c r="G639" s="164"/>
      <c r="H639" s="184">
        <f t="shared" si="354"/>
        <v>1200000</v>
      </c>
      <c r="I639" s="184">
        <f t="shared" si="354"/>
        <v>21500</v>
      </c>
      <c r="J639" s="184">
        <f t="shared" si="354"/>
        <v>0</v>
      </c>
      <c r="K639" s="184">
        <f t="shared" si="329"/>
        <v>1178500</v>
      </c>
    </row>
    <row r="640" spans="1:11" s="196" customFormat="1" ht="15" x14ac:dyDescent="0.2">
      <c r="A640" s="146" t="s">
        <v>649</v>
      </c>
      <c r="B640" s="144" t="s">
        <v>97</v>
      </c>
      <c r="C640" s="145">
        <v>11</v>
      </c>
      <c r="D640" s="146" t="s">
        <v>25</v>
      </c>
      <c r="E640" s="188">
        <v>4126</v>
      </c>
      <c r="F640" s="228" t="s">
        <v>4</v>
      </c>
      <c r="G640" s="220"/>
      <c r="H640" s="222">
        <v>1200000</v>
      </c>
      <c r="I640" s="222">
        <v>21500</v>
      </c>
      <c r="J640" s="222"/>
      <c r="K640" s="222">
        <f t="shared" si="329"/>
        <v>1178500</v>
      </c>
    </row>
    <row r="641" spans="1:11" s="196" customFormat="1" ht="63" x14ac:dyDescent="0.2">
      <c r="A641" s="353" t="s">
        <v>649</v>
      </c>
      <c r="B641" s="296" t="s">
        <v>631</v>
      </c>
      <c r="C641" s="296"/>
      <c r="D641" s="296"/>
      <c r="E641" s="297"/>
      <c r="F641" s="299" t="s">
        <v>629</v>
      </c>
      <c r="G641" s="300" t="s">
        <v>645</v>
      </c>
      <c r="H641" s="301">
        <f>H642+H647+H661+H666+H679+H684</f>
        <v>1356000</v>
      </c>
      <c r="I641" s="301">
        <f>I642+I647+I661+I666+I679+I684</f>
        <v>216000</v>
      </c>
      <c r="J641" s="301">
        <f>J642+J647+J661+J666+J679+J684</f>
        <v>0</v>
      </c>
      <c r="K641" s="301">
        <f t="shared" si="329"/>
        <v>1140000</v>
      </c>
    </row>
    <row r="642" spans="1:11" s="258" customFormat="1" x14ac:dyDescent="0.2">
      <c r="A642" s="331" t="s">
        <v>649</v>
      </c>
      <c r="B642" s="285" t="s">
        <v>631</v>
      </c>
      <c r="C642" s="285">
        <v>12</v>
      </c>
      <c r="D642" s="285"/>
      <c r="E642" s="286">
        <v>31</v>
      </c>
      <c r="F642" s="287"/>
      <c r="G642" s="288"/>
      <c r="H642" s="289">
        <f t="shared" ref="H642:I642" si="355">H643+H645</f>
        <v>54500</v>
      </c>
      <c r="I642" s="289">
        <f t="shared" si="355"/>
        <v>0</v>
      </c>
      <c r="J642" s="289">
        <f t="shared" ref="J642" si="356">J643+J645</f>
        <v>0</v>
      </c>
      <c r="K642" s="289">
        <f t="shared" si="329"/>
        <v>54500</v>
      </c>
    </row>
    <row r="643" spans="1:11" s="196" customFormat="1" x14ac:dyDescent="0.2">
      <c r="A643" s="206" t="s">
        <v>649</v>
      </c>
      <c r="B643" s="202" t="s">
        <v>631</v>
      </c>
      <c r="C643" s="202">
        <v>12</v>
      </c>
      <c r="D643" s="185"/>
      <c r="E643" s="203">
        <v>311</v>
      </c>
      <c r="F643" s="231"/>
      <c r="G643" s="164"/>
      <c r="H643" s="159">
        <f t="shared" ref="H643:J643" si="357">H644</f>
        <v>44000</v>
      </c>
      <c r="I643" s="159">
        <f t="shared" si="357"/>
        <v>0</v>
      </c>
      <c r="J643" s="159">
        <f t="shared" si="357"/>
        <v>0</v>
      </c>
      <c r="K643" s="159">
        <f t="shared" ref="K643:K706" si="358">H643-I643+J643</f>
        <v>44000</v>
      </c>
    </row>
    <row r="644" spans="1:11" s="258" customFormat="1" ht="15" x14ac:dyDescent="0.2">
      <c r="A644" s="146" t="s">
        <v>649</v>
      </c>
      <c r="B644" s="144" t="s">
        <v>631</v>
      </c>
      <c r="C644" s="144">
        <v>12</v>
      </c>
      <c r="D644" s="146" t="s">
        <v>25</v>
      </c>
      <c r="E644" s="188">
        <v>3111</v>
      </c>
      <c r="F644" s="228" t="s">
        <v>19</v>
      </c>
      <c r="G644" s="220"/>
      <c r="H644" s="222">
        <v>44000</v>
      </c>
      <c r="I644" s="222"/>
      <c r="J644" s="222"/>
      <c r="K644" s="222">
        <f t="shared" si="358"/>
        <v>44000</v>
      </c>
    </row>
    <row r="645" spans="1:11" s="196" customFormat="1" x14ac:dyDescent="0.2">
      <c r="A645" s="206" t="s">
        <v>649</v>
      </c>
      <c r="B645" s="202" t="s">
        <v>631</v>
      </c>
      <c r="C645" s="202">
        <v>12</v>
      </c>
      <c r="D645" s="206"/>
      <c r="E645" s="203">
        <v>313</v>
      </c>
      <c r="F645" s="231"/>
      <c r="G645" s="164"/>
      <c r="H645" s="159">
        <f>H646</f>
        <v>10500</v>
      </c>
      <c r="I645" s="159">
        <f>I646</f>
        <v>0</v>
      </c>
      <c r="J645" s="159">
        <f>J646</f>
        <v>0</v>
      </c>
      <c r="K645" s="159">
        <f t="shared" si="358"/>
        <v>10500</v>
      </c>
    </row>
    <row r="646" spans="1:11" s="196" customFormat="1" ht="15" x14ac:dyDescent="0.2">
      <c r="A646" s="146" t="s">
        <v>649</v>
      </c>
      <c r="B646" s="144" t="s">
        <v>631</v>
      </c>
      <c r="C646" s="144">
        <v>12</v>
      </c>
      <c r="D646" s="146" t="s">
        <v>25</v>
      </c>
      <c r="E646" s="188">
        <v>3132</v>
      </c>
      <c r="F646" s="228" t="s">
        <v>280</v>
      </c>
      <c r="G646" s="220"/>
      <c r="H646" s="222">
        <v>10500</v>
      </c>
      <c r="I646" s="222"/>
      <c r="J646" s="222"/>
      <c r="K646" s="222">
        <f t="shared" si="358"/>
        <v>10500</v>
      </c>
    </row>
    <row r="647" spans="1:11" s="258" customFormat="1" x14ac:dyDescent="0.2">
      <c r="A647" s="331" t="s">
        <v>649</v>
      </c>
      <c r="B647" s="285" t="s">
        <v>631</v>
      </c>
      <c r="C647" s="285">
        <v>12</v>
      </c>
      <c r="D647" s="285"/>
      <c r="E647" s="286">
        <v>32</v>
      </c>
      <c r="F647" s="287"/>
      <c r="G647" s="288"/>
      <c r="H647" s="289">
        <f t="shared" ref="H647:I647" si="359">H648+H650+H652+H658</f>
        <v>137500</v>
      </c>
      <c r="I647" s="289">
        <f t="shared" si="359"/>
        <v>30000</v>
      </c>
      <c r="J647" s="289">
        <f t="shared" ref="J647" si="360">J648+J650+J652+J658</f>
        <v>0</v>
      </c>
      <c r="K647" s="289">
        <f t="shared" si="358"/>
        <v>107500</v>
      </c>
    </row>
    <row r="648" spans="1:11" s="196" customFormat="1" x14ac:dyDescent="0.2">
      <c r="A648" s="181" t="s">
        <v>649</v>
      </c>
      <c r="B648" s="153" t="s">
        <v>631</v>
      </c>
      <c r="C648" s="154">
        <v>12</v>
      </c>
      <c r="D648" s="181"/>
      <c r="E648" s="176">
        <v>321</v>
      </c>
      <c r="F648" s="226"/>
      <c r="G648" s="164"/>
      <c r="H648" s="159">
        <f t="shared" ref="H648:J648" si="361">H649</f>
        <v>37500</v>
      </c>
      <c r="I648" s="159">
        <f t="shared" si="361"/>
        <v>30000</v>
      </c>
      <c r="J648" s="159">
        <f t="shared" si="361"/>
        <v>0</v>
      </c>
      <c r="K648" s="159">
        <f t="shared" si="358"/>
        <v>7500</v>
      </c>
    </row>
    <row r="649" spans="1:11" s="258" customFormat="1" ht="15" x14ac:dyDescent="0.2">
      <c r="A649" s="182" t="s">
        <v>649</v>
      </c>
      <c r="B649" s="160" t="s">
        <v>631</v>
      </c>
      <c r="C649" s="161">
        <v>12</v>
      </c>
      <c r="D649" s="182" t="s">
        <v>25</v>
      </c>
      <c r="E649" s="183">
        <v>3211</v>
      </c>
      <c r="F649" s="226" t="s">
        <v>110</v>
      </c>
      <c r="G649" s="220"/>
      <c r="H649" s="222">
        <v>37500</v>
      </c>
      <c r="I649" s="222">
        <v>30000</v>
      </c>
      <c r="J649" s="222"/>
      <c r="K649" s="222">
        <f t="shared" si="358"/>
        <v>7500</v>
      </c>
    </row>
    <row r="650" spans="1:11" s="196" customFormat="1" x14ac:dyDescent="0.2">
      <c r="A650" s="185" t="s">
        <v>649</v>
      </c>
      <c r="B650" s="168" t="s">
        <v>631</v>
      </c>
      <c r="C650" s="169">
        <v>12</v>
      </c>
      <c r="D650" s="185"/>
      <c r="E650" s="187">
        <v>322</v>
      </c>
      <c r="F650" s="230"/>
      <c r="G650" s="164"/>
      <c r="H650" s="159">
        <f t="shared" ref="H650:J650" si="362">H651</f>
        <v>30000</v>
      </c>
      <c r="I650" s="159">
        <f t="shared" si="362"/>
        <v>0</v>
      </c>
      <c r="J650" s="159">
        <f t="shared" si="362"/>
        <v>0</v>
      </c>
      <c r="K650" s="159">
        <f t="shared" si="358"/>
        <v>30000</v>
      </c>
    </row>
    <row r="651" spans="1:11" s="258" customFormat="1" ht="15" x14ac:dyDescent="0.2">
      <c r="A651" s="146" t="s">
        <v>649</v>
      </c>
      <c r="B651" s="144" t="s">
        <v>631</v>
      </c>
      <c r="C651" s="145">
        <v>12</v>
      </c>
      <c r="D651" s="146" t="s">
        <v>25</v>
      </c>
      <c r="E651" s="188">
        <v>3223</v>
      </c>
      <c r="F651" s="228" t="s">
        <v>115</v>
      </c>
      <c r="G651" s="220"/>
      <c r="H651" s="222">
        <v>30000</v>
      </c>
      <c r="I651" s="222"/>
      <c r="J651" s="222"/>
      <c r="K651" s="222">
        <f t="shared" si="358"/>
        <v>30000</v>
      </c>
    </row>
    <row r="652" spans="1:11" s="258" customFormat="1" x14ac:dyDescent="0.2">
      <c r="A652" s="181" t="s">
        <v>649</v>
      </c>
      <c r="B652" s="153" t="s">
        <v>631</v>
      </c>
      <c r="C652" s="154">
        <v>12</v>
      </c>
      <c r="D652" s="181"/>
      <c r="E652" s="176">
        <v>323</v>
      </c>
      <c r="F652" s="226"/>
      <c r="G652" s="164"/>
      <c r="H652" s="159">
        <f t="shared" ref="H652:I652" si="363">SUM(H653:H657)</f>
        <v>59500</v>
      </c>
      <c r="I652" s="159">
        <f t="shared" si="363"/>
        <v>0</v>
      </c>
      <c r="J652" s="159">
        <f t="shared" ref="J652" si="364">SUM(J653:J657)</f>
        <v>0</v>
      </c>
      <c r="K652" s="159">
        <f t="shared" si="358"/>
        <v>59500</v>
      </c>
    </row>
    <row r="653" spans="1:11" s="258" customFormat="1" ht="15" x14ac:dyDescent="0.2">
      <c r="A653" s="182" t="s">
        <v>649</v>
      </c>
      <c r="B653" s="160" t="s">
        <v>631</v>
      </c>
      <c r="C653" s="161">
        <v>12</v>
      </c>
      <c r="D653" s="182" t="s">
        <v>25</v>
      </c>
      <c r="E653" s="183">
        <v>3232</v>
      </c>
      <c r="F653" s="226" t="s">
        <v>118</v>
      </c>
      <c r="G653" s="220"/>
      <c r="H653" s="222">
        <v>30000</v>
      </c>
      <c r="I653" s="222"/>
      <c r="J653" s="222"/>
      <c r="K653" s="222">
        <f t="shared" si="358"/>
        <v>30000</v>
      </c>
    </row>
    <row r="654" spans="1:11" s="258" customFormat="1" ht="15" x14ac:dyDescent="0.2">
      <c r="A654" s="182" t="s">
        <v>649</v>
      </c>
      <c r="B654" s="160" t="s">
        <v>631</v>
      </c>
      <c r="C654" s="161">
        <v>12</v>
      </c>
      <c r="D654" s="182" t="s">
        <v>25</v>
      </c>
      <c r="E654" s="183">
        <v>3233</v>
      </c>
      <c r="F654" s="226" t="s">
        <v>119</v>
      </c>
      <c r="G654" s="220"/>
      <c r="H654" s="222">
        <v>1500</v>
      </c>
      <c r="I654" s="222"/>
      <c r="J654" s="222"/>
      <c r="K654" s="222">
        <f t="shared" si="358"/>
        <v>1500</v>
      </c>
    </row>
    <row r="655" spans="1:11" s="258" customFormat="1" ht="15" x14ac:dyDescent="0.2">
      <c r="A655" s="146" t="s">
        <v>649</v>
      </c>
      <c r="B655" s="144" t="s">
        <v>631</v>
      </c>
      <c r="C655" s="145">
        <v>12</v>
      </c>
      <c r="D655" s="146" t="s">
        <v>25</v>
      </c>
      <c r="E655" s="188">
        <v>3235</v>
      </c>
      <c r="F655" s="228" t="s">
        <v>42</v>
      </c>
      <c r="G655" s="220"/>
      <c r="H655" s="222">
        <v>1000</v>
      </c>
      <c r="I655" s="222"/>
      <c r="J655" s="222"/>
      <c r="K655" s="222">
        <f t="shared" si="358"/>
        <v>1000</v>
      </c>
    </row>
    <row r="656" spans="1:11" s="196" customFormat="1" ht="15" x14ac:dyDescent="0.2">
      <c r="A656" s="182" t="s">
        <v>649</v>
      </c>
      <c r="B656" s="160" t="s">
        <v>631</v>
      </c>
      <c r="C656" s="161">
        <v>12</v>
      </c>
      <c r="D656" s="182" t="s">
        <v>25</v>
      </c>
      <c r="E656" s="183">
        <v>3237</v>
      </c>
      <c r="F656" s="226" t="s">
        <v>36</v>
      </c>
      <c r="G656" s="220"/>
      <c r="H656" s="222">
        <v>6000</v>
      </c>
      <c r="I656" s="222"/>
      <c r="J656" s="222"/>
      <c r="K656" s="222">
        <f t="shared" si="358"/>
        <v>6000</v>
      </c>
    </row>
    <row r="657" spans="1:11" s="258" customFormat="1" ht="15" x14ac:dyDescent="0.2">
      <c r="A657" s="146" t="s">
        <v>649</v>
      </c>
      <c r="B657" s="144" t="s">
        <v>631</v>
      </c>
      <c r="C657" s="145">
        <v>12</v>
      </c>
      <c r="D657" s="146" t="s">
        <v>25</v>
      </c>
      <c r="E657" s="188">
        <v>3238</v>
      </c>
      <c r="F657" s="228" t="s">
        <v>122</v>
      </c>
      <c r="G657" s="220"/>
      <c r="H657" s="222">
        <v>21000</v>
      </c>
      <c r="I657" s="222"/>
      <c r="J657" s="222"/>
      <c r="K657" s="222">
        <f t="shared" si="358"/>
        <v>21000</v>
      </c>
    </row>
    <row r="658" spans="1:11" s="258" customFormat="1" x14ac:dyDescent="0.2">
      <c r="A658" s="206" t="s">
        <v>649</v>
      </c>
      <c r="B658" s="202" t="s">
        <v>631</v>
      </c>
      <c r="C658" s="250">
        <v>12</v>
      </c>
      <c r="D658" s="206"/>
      <c r="E658" s="203">
        <v>329</v>
      </c>
      <c r="F658" s="231"/>
      <c r="G658" s="164"/>
      <c r="H658" s="251">
        <f t="shared" ref="H658:I658" si="365">H659+H660</f>
        <v>10500</v>
      </c>
      <c r="I658" s="251">
        <f t="shared" si="365"/>
        <v>0</v>
      </c>
      <c r="J658" s="251">
        <f t="shared" ref="J658" si="366">J659+J660</f>
        <v>0</v>
      </c>
      <c r="K658" s="251">
        <f t="shared" si="358"/>
        <v>10500</v>
      </c>
    </row>
    <row r="659" spans="1:11" s="258" customFormat="1" ht="15" x14ac:dyDescent="0.2">
      <c r="A659" s="146" t="s">
        <v>649</v>
      </c>
      <c r="B659" s="144" t="s">
        <v>631</v>
      </c>
      <c r="C659" s="145">
        <v>12</v>
      </c>
      <c r="D659" s="146" t="s">
        <v>25</v>
      </c>
      <c r="E659" s="188">
        <v>3292</v>
      </c>
      <c r="F659" s="228" t="s">
        <v>123</v>
      </c>
      <c r="G659" s="220"/>
      <c r="H659" s="222">
        <v>7500</v>
      </c>
      <c r="I659" s="222"/>
      <c r="J659" s="222"/>
      <c r="K659" s="222">
        <f t="shared" si="358"/>
        <v>7500</v>
      </c>
    </row>
    <row r="660" spans="1:11" s="258" customFormat="1" ht="15" x14ac:dyDescent="0.2">
      <c r="A660" s="146" t="s">
        <v>649</v>
      </c>
      <c r="B660" s="144" t="s">
        <v>631</v>
      </c>
      <c r="C660" s="145">
        <v>12</v>
      </c>
      <c r="D660" s="146" t="s">
        <v>25</v>
      </c>
      <c r="E660" s="188">
        <v>3293</v>
      </c>
      <c r="F660" s="228" t="s">
        <v>124</v>
      </c>
      <c r="G660" s="220"/>
      <c r="H660" s="222">
        <v>3000</v>
      </c>
      <c r="I660" s="222"/>
      <c r="J660" s="222"/>
      <c r="K660" s="222">
        <f t="shared" si="358"/>
        <v>3000</v>
      </c>
    </row>
    <row r="661" spans="1:11" s="223" customFormat="1" x14ac:dyDescent="0.2">
      <c r="A661" s="331" t="s">
        <v>649</v>
      </c>
      <c r="B661" s="285" t="s">
        <v>631</v>
      </c>
      <c r="C661" s="285">
        <v>51</v>
      </c>
      <c r="D661" s="285"/>
      <c r="E661" s="286">
        <v>31</v>
      </c>
      <c r="F661" s="287"/>
      <c r="G661" s="288"/>
      <c r="H661" s="289">
        <f t="shared" ref="H661:I661" si="367">H662+H664</f>
        <v>13000</v>
      </c>
      <c r="I661" s="289">
        <f t="shared" si="367"/>
        <v>0</v>
      </c>
      <c r="J661" s="289">
        <f t="shared" ref="J661" si="368">J662+J664</f>
        <v>0</v>
      </c>
      <c r="K661" s="289">
        <f t="shared" si="358"/>
        <v>13000</v>
      </c>
    </row>
    <row r="662" spans="1:11" s="258" customFormat="1" x14ac:dyDescent="0.2">
      <c r="A662" s="206" t="s">
        <v>649</v>
      </c>
      <c r="B662" s="202" t="s">
        <v>631</v>
      </c>
      <c r="C662" s="250">
        <v>51</v>
      </c>
      <c r="D662" s="206"/>
      <c r="E662" s="203">
        <v>311</v>
      </c>
      <c r="F662" s="231"/>
      <c r="G662" s="220"/>
      <c r="H662" s="242">
        <f t="shared" ref="H662:J662" si="369">H663</f>
        <v>10000</v>
      </c>
      <c r="I662" s="242">
        <f t="shared" si="369"/>
        <v>0</v>
      </c>
      <c r="J662" s="242">
        <f t="shared" si="369"/>
        <v>0</v>
      </c>
      <c r="K662" s="242">
        <f t="shared" si="358"/>
        <v>10000</v>
      </c>
    </row>
    <row r="663" spans="1:11" s="223" customFormat="1" ht="15" x14ac:dyDescent="0.2">
      <c r="A663" s="146" t="s">
        <v>649</v>
      </c>
      <c r="B663" s="144" t="s">
        <v>631</v>
      </c>
      <c r="C663" s="145">
        <v>51</v>
      </c>
      <c r="D663" s="146" t="s">
        <v>25</v>
      </c>
      <c r="E663" s="188">
        <v>3111</v>
      </c>
      <c r="F663" s="228" t="s">
        <v>19</v>
      </c>
      <c r="G663" s="220"/>
      <c r="H663" s="222">
        <v>10000</v>
      </c>
      <c r="I663" s="222"/>
      <c r="J663" s="222"/>
      <c r="K663" s="222">
        <f t="shared" si="358"/>
        <v>10000</v>
      </c>
    </row>
    <row r="664" spans="1:11" s="258" customFormat="1" x14ac:dyDescent="0.2">
      <c r="A664" s="206" t="s">
        <v>649</v>
      </c>
      <c r="B664" s="202" t="s">
        <v>631</v>
      </c>
      <c r="C664" s="250">
        <v>51</v>
      </c>
      <c r="D664" s="206"/>
      <c r="E664" s="203">
        <v>313</v>
      </c>
      <c r="F664" s="231"/>
      <c r="G664" s="220"/>
      <c r="H664" s="242">
        <f>H665</f>
        <v>3000</v>
      </c>
      <c r="I664" s="242">
        <f>I665</f>
        <v>0</v>
      </c>
      <c r="J664" s="242">
        <f>J665</f>
        <v>0</v>
      </c>
      <c r="K664" s="242">
        <f t="shared" si="358"/>
        <v>3000</v>
      </c>
    </row>
    <row r="665" spans="1:11" s="258" customFormat="1" ht="15" x14ac:dyDescent="0.2">
      <c r="A665" s="146" t="s">
        <v>649</v>
      </c>
      <c r="B665" s="144" t="s">
        <v>631</v>
      </c>
      <c r="C665" s="145">
        <v>51</v>
      </c>
      <c r="D665" s="146" t="s">
        <v>25</v>
      </c>
      <c r="E665" s="188">
        <v>3132</v>
      </c>
      <c r="F665" s="228" t="s">
        <v>280</v>
      </c>
      <c r="G665" s="220"/>
      <c r="H665" s="222">
        <v>3000</v>
      </c>
      <c r="I665" s="222"/>
      <c r="J665" s="222"/>
      <c r="K665" s="222">
        <f t="shared" si="358"/>
        <v>3000</v>
      </c>
    </row>
    <row r="666" spans="1:11" s="223" customFormat="1" x14ac:dyDescent="0.2">
      <c r="A666" s="331" t="s">
        <v>649</v>
      </c>
      <c r="B666" s="285" t="s">
        <v>631</v>
      </c>
      <c r="C666" s="285">
        <v>51</v>
      </c>
      <c r="D666" s="285"/>
      <c r="E666" s="286">
        <v>32</v>
      </c>
      <c r="F666" s="287"/>
      <c r="G666" s="288"/>
      <c r="H666" s="289">
        <f>H667+H669+H671+H676</f>
        <v>71500</v>
      </c>
      <c r="I666" s="289">
        <f>I667+I669+I671+I676</f>
        <v>16000</v>
      </c>
      <c r="J666" s="289">
        <f>J667+J669+J671+J676</f>
        <v>0</v>
      </c>
      <c r="K666" s="289">
        <f t="shared" si="358"/>
        <v>55500</v>
      </c>
    </row>
    <row r="667" spans="1:11" s="258" customFormat="1" x14ac:dyDescent="0.2">
      <c r="A667" s="206" t="s">
        <v>649</v>
      </c>
      <c r="B667" s="202" t="s">
        <v>631</v>
      </c>
      <c r="C667" s="202">
        <v>51</v>
      </c>
      <c r="D667" s="206"/>
      <c r="E667" s="203">
        <v>321</v>
      </c>
      <c r="F667" s="232"/>
      <c r="G667" s="220"/>
      <c r="H667" s="242">
        <f t="shared" ref="H667:J667" si="370">H668</f>
        <v>10000</v>
      </c>
      <c r="I667" s="242">
        <f t="shared" si="370"/>
        <v>8000</v>
      </c>
      <c r="J667" s="242">
        <f t="shared" si="370"/>
        <v>0</v>
      </c>
      <c r="K667" s="242">
        <f t="shared" si="358"/>
        <v>2000</v>
      </c>
    </row>
    <row r="668" spans="1:11" s="223" customFormat="1" ht="15" x14ac:dyDescent="0.2">
      <c r="A668" s="146" t="s">
        <v>649</v>
      </c>
      <c r="B668" s="144" t="s">
        <v>631</v>
      </c>
      <c r="C668" s="144">
        <v>51</v>
      </c>
      <c r="D668" s="146" t="s">
        <v>25</v>
      </c>
      <c r="E668" s="188">
        <v>3211</v>
      </c>
      <c r="F668" s="228" t="s">
        <v>110</v>
      </c>
      <c r="G668" s="220"/>
      <c r="H668" s="222">
        <v>10000</v>
      </c>
      <c r="I668" s="222">
        <v>8000</v>
      </c>
      <c r="J668" s="222"/>
      <c r="K668" s="222">
        <f t="shared" si="358"/>
        <v>2000</v>
      </c>
    </row>
    <row r="669" spans="1:11" s="258" customFormat="1" x14ac:dyDescent="0.2">
      <c r="A669" s="206" t="s">
        <v>649</v>
      </c>
      <c r="B669" s="202" t="s">
        <v>631</v>
      </c>
      <c r="C669" s="202">
        <v>51</v>
      </c>
      <c r="D669" s="206"/>
      <c r="E669" s="203">
        <v>322</v>
      </c>
      <c r="F669" s="231"/>
      <c r="G669" s="220"/>
      <c r="H669" s="242">
        <f t="shared" ref="H669:J669" si="371">H670</f>
        <v>10000</v>
      </c>
      <c r="I669" s="242">
        <f t="shared" si="371"/>
        <v>0</v>
      </c>
      <c r="J669" s="242">
        <f t="shared" si="371"/>
        <v>0</v>
      </c>
      <c r="K669" s="242">
        <f t="shared" si="358"/>
        <v>10000</v>
      </c>
    </row>
    <row r="670" spans="1:11" s="223" customFormat="1" ht="15" x14ac:dyDescent="0.2">
      <c r="A670" s="146" t="s">
        <v>649</v>
      </c>
      <c r="B670" s="144" t="s">
        <v>631</v>
      </c>
      <c r="C670" s="144">
        <v>51</v>
      </c>
      <c r="D670" s="146" t="s">
        <v>25</v>
      </c>
      <c r="E670" s="188">
        <v>3223</v>
      </c>
      <c r="F670" s="228" t="s">
        <v>115</v>
      </c>
      <c r="G670" s="220"/>
      <c r="H670" s="222">
        <v>10000</v>
      </c>
      <c r="I670" s="222"/>
      <c r="J670" s="222"/>
      <c r="K670" s="222">
        <f t="shared" si="358"/>
        <v>10000</v>
      </c>
    </row>
    <row r="671" spans="1:11" s="223" customFormat="1" x14ac:dyDescent="0.2">
      <c r="A671" s="206" t="s">
        <v>649</v>
      </c>
      <c r="B671" s="202" t="s">
        <v>631</v>
      </c>
      <c r="C671" s="202">
        <v>51</v>
      </c>
      <c r="D671" s="206"/>
      <c r="E671" s="203">
        <v>323</v>
      </c>
      <c r="F671" s="231"/>
      <c r="G671" s="220"/>
      <c r="H671" s="242">
        <f>SUM(H672:H675)</f>
        <v>31500</v>
      </c>
      <c r="I671" s="242">
        <f>SUM(I672:I675)</f>
        <v>0</v>
      </c>
      <c r="J671" s="242">
        <f>SUM(J672:J675)</f>
        <v>0</v>
      </c>
      <c r="K671" s="242">
        <f t="shared" si="358"/>
        <v>31500</v>
      </c>
    </row>
    <row r="672" spans="1:11" s="223" customFormat="1" ht="15" x14ac:dyDescent="0.2">
      <c r="A672" s="146" t="s">
        <v>649</v>
      </c>
      <c r="B672" s="144" t="s">
        <v>631</v>
      </c>
      <c r="C672" s="144">
        <v>51</v>
      </c>
      <c r="D672" s="146" t="s">
        <v>25</v>
      </c>
      <c r="E672" s="188">
        <v>3232</v>
      </c>
      <c r="F672" s="228" t="s">
        <v>118</v>
      </c>
      <c r="G672" s="220"/>
      <c r="H672" s="222">
        <v>10000</v>
      </c>
      <c r="I672" s="222"/>
      <c r="J672" s="222"/>
      <c r="K672" s="222">
        <f t="shared" si="358"/>
        <v>10000</v>
      </c>
    </row>
    <row r="673" spans="1:11" s="223" customFormat="1" ht="15" x14ac:dyDescent="0.2">
      <c r="A673" s="146" t="s">
        <v>649</v>
      </c>
      <c r="B673" s="144" t="s">
        <v>631</v>
      </c>
      <c r="C673" s="144">
        <v>51</v>
      </c>
      <c r="D673" s="146" t="s">
        <v>25</v>
      </c>
      <c r="E673" s="188">
        <v>3233</v>
      </c>
      <c r="F673" s="228" t="s">
        <v>119</v>
      </c>
      <c r="G673" s="220"/>
      <c r="H673" s="222">
        <v>1500</v>
      </c>
      <c r="I673" s="222"/>
      <c r="J673" s="222"/>
      <c r="K673" s="222">
        <f t="shared" si="358"/>
        <v>1500</v>
      </c>
    </row>
    <row r="674" spans="1:11" s="258" customFormat="1" ht="15" x14ac:dyDescent="0.2">
      <c r="A674" s="146" t="s">
        <v>649</v>
      </c>
      <c r="B674" s="144" t="s">
        <v>631</v>
      </c>
      <c r="C674" s="144">
        <v>51</v>
      </c>
      <c r="D674" s="146" t="s">
        <v>25</v>
      </c>
      <c r="E674" s="188">
        <v>3237</v>
      </c>
      <c r="F674" s="228" t="s">
        <v>36</v>
      </c>
      <c r="G674" s="220"/>
      <c r="H674" s="222">
        <v>10000</v>
      </c>
      <c r="I674" s="222"/>
      <c r="J674" s="222"/>
      <c r="K674" s="222">
        <f t="shared" si="358"/>
        <v>10000</v>
      </c>
    </row>
    <row r="675" spans="1:11" s="223" customFormat="1" ht="15" x14ac:dyDescent="0.2">
      <c r="A675" s="146" t="s">
        <v>649</v>
      </c>
      <c r="B675" s="144" t="s">
        <v>631</v>
      </c>
      <c r="C675" s="144">
        <v>51</v>
      </c>
      <c r="D675" s="146" t="s">
        <v>25</v>
      </c>
      <c r="E675" s="188">
        <v>3238</v>
      </c>
      <c r="F675" s="228" t="s">
        <v>122</v>
      </c>
      <c r="G675" s="220"/>
      <c r="H675" s="222">
        <v>10000</v>
      </c>
      <c r="I675" s="222"/>
      <c r="J675" s="222"/>
      <c r="K675" s="222">
        <f t="shared" si="358"/>
        <v>10000</v>
      </c>
    </row>
    <row r="676" spans="1:11" s="223" customFormat="1" x14ac:dyDescent="0.2">
      <c r="A676" s="206" t="s">
        <v>649</v>
      </c>
      <c r="B676" s="202" t="s">
        <v>631</v>
      </c>
      <c r="C676" s="202">
        <v>51</v>
      </c>
      <c r="D676" s="206"/>
      <c r="E676" s="203">
        <v>329</v>
      </c>
      <c r="F676" s="231"/>
      <c r="G676" s="220"/>
      <c r="H676" s="251">
        <f t="shared" ref="H676:I676" si="372">H677+H678</f>
        <v>20000</v>
      </c>
      <c r="I676" s="251">
        <f t="shared" si="372"/>
        <v>8000</v>
      </c>
      <c r="J676" s="251">
        <f t="shared" ref="J676" si="373">J677+J678</f>
        <v>0</v>
      </c>
      <c r="K676" s="251">
        <f t="shared" si="358"/>
        <v>12000</v>
      </c>
    </row>
    <row r="677" spans="1:11" s="258" customFormat="1" ht="15" x14ac:dyDescent="0.2">
      <c r="A677" s="146" t="s">
        <v>649</v>
      </c>
      <c r="B677" s="144" t="s">
        <v>631</v>
      </c>
      <c r="C677" s="144">
        <v>51</v>
      </c>
      <c r="D677" s="146" t="s">
        <v>25</v>
      </c>
      <c r="E677" s="188">
        <v>3292</v>
      </c>
      <c r="F677" s="228" t="s">
        <v>123</v>
      </c>
      <c r="G677" s="220"/>
      <c r="H677" s="222">
        <v>10000</v>
      </c>
      <c r="I677" s="222"/>
      <c r="J677" s="222"/>
      <c r="K677" s="222">
        <f t="shared" si="358"/>
        <v>10000</v>
      </c>
    </row>
    <row r="678" spans="1:11" s="258" customFormat="1" ht="15" x14ac:dyDescent="0.2">
      <c r="A678" s="146" t="s">
        <v>649</v>
      </c>
      <c r="B678" s="144" t="s">
        <v>631</v>
      </c>
      <c r="C678" s="144">
        <v>51</v>
      </c>
      <c r="D678" s="146" t="s">
        <v>25</v>
      </c>
      <c r="E678" s="188">
        <v>3293</v>
      </c>
      <c r="F678" s="228" t="s">
        <v>124</v>
      </c>
      <c r="G678" s="220"/>
      <c r="H678" s="222">
        <v>10000</v>
      </c>
      <c r="I678" s="222">
        <v>8000</v>
      </c>
      <c r="J678" s="222"/>
      <c r="K678" s="222">
        <f t="shared" si="358"/>
        <v>2000</v>
      </c>
    </row>
    <row r="679" spans="1:11" s="223" customFormat="1" x14ac:dyDescent="0.2">
      <c r="A679" s="331" t="s">
        <v>649</v>
      </c>
      <c r="B679" s="285" t="s">
        <v>631</v>
      </c>
      <c r="C679" s="285">
        <v>559</v>
      </c>
      <c r="D679" s="285"/>
      <c r="E679" s="286">
        <v>31</v>
      </c>
      <c r="F679" s="287"/>
      <c r="G679" s="288"/>
      <c r="H679" s="289">
        <f t="shared" ref="H679:I679" si="374">H680+H682</f>
        <v>306000</v>
      </c>
      <c r="I679" s="289">
        <f t="shared" si="374"/>
        <v>0</v>
      </c>
      <c r="J679" s="289">
        <f t="shared" ref="J679" si="375">J680+J682</f>
        <v>0</v>
      </c>
      <c r="K679" s="289">
        <f t="shared" si="358"/>
        <v>306000</v>
      </c>
    </row>
    <row r="680" spans="1:11" s="258" customFormat="1" x14ac:dyDescent="0.2">
      <c r="A680" s="206" t="s">
        <v>649</v>
      </c>
      <c r="B680" s="202" t="s">
        <v>631</v>
      </c>
      <c r="C680" s="202">
        <v>559</v>
      </c>
      <c r="D680" s="206"/>
      <c r="E680" s="203">
        <v>311</v>
      </c>
      <c r="F680" s="231"/>
      <c r="G680" s="220"/>
      <c r="H680" s="242">
        <f t="shared" ref="H680:J680" si="376">H681</f>
        <v>248000</v>
      </c>
      <c r="I680" s="242">
        <f t="shared" si="376"/>
        <v>0</v>
      </c>
      <c r="J680" s="242">
        <f t="shared" si="376"/>
        <v>0</v>
      </c>
      <c r="K680" s="242">
        <f t="shared" si="358"/>
        <v>248000</v>
      </c>
    </row>
    <row r="681" spans="1:11" s="223" customFormat="1" ht="15" x14ac:dyDescent="0.2">
      <c r="A681" s="146" t="s">
        <v>649</v>
      </c>
      <c r="B681" s="144" t="s">
        <v>631</v>
      </c>
      <c r="C681" s="144">
        <v>559</v>
      </c>
      <c r="D681" s="146" t="s">
        <v>25</v>
      </c>
      <c r="E681" s="188">
        <v>3111</v>
      </c>
      <c r="F681" s="228" t="s">
        <v>19</v>
      </c>
      <c r="G681" s="220"/>
      <c r="H681" s="222">
        <v>248000</v>
      </c>
      <c r="I681" s="222"/>
      <c r="J681" s="222"/>
      <c r="K681" s="222">
        <f t="shared" si="358"/>
        <v>248000</v>
      </c>
    </row>
    <row r="682" spans="1:11" s="258" customFormat="1" x14ac:dyDescent="0.2">
      <c r="A682" s="206" t="s">
        <v>649</v>
      </c>
      <c r="B682" s="202" t="s">
        <v>631</v>
      </c>
      <c r="C682" s="202">
        <v>559</v>
      </c>
      <c r="D682" s="206"/>
      <c r="E682" s="203">
        <v>313</v>
      </c>
      <c r="F682" s="231"/>
      <c r="G682" s="220"/>
      <c r="H682" s="242">
        <f>H683</f>
        <v>58000</v>
      </c>
      <c r="I682" s="242">
        <f>I683</f>
        <v>0</v>
      </c>
      <c r="J682" s="242">
        <f>J683</f>
        <v>0</v>
      </c>
      <c r="K682" s="242">
        <f t="shared" si="358"/>
        <v>58000</v>
      </c>
    </row>
    <row r="683" spans="1:11" s="258" customFormat="1" ht="15" x14ac:dyDescent="0.2">
      <c r="A683" s="146" t="s">
        <v>649</v>
      </c>
      <c r="B683" s="144" t="s">
        <v>631</v>
      </c>
      <c r="C683" s="144">
        <v>559</v>
      </c>
      <c r="D683" s="146" t="s">
        <v>25</v>
      </c>
      <c r="E683" s="188">
        <v>3132</v>
      </c>
      <c r="F683" s="228" t="s">
        <v>280</v>
      </c>
      <c r="G683" s="220"/>
      <c r="H683" s="222">
        <v>58000</v>
      </c>
      <c r="I683" s="222"/>
      <c r="J683" s="222"/>
      <c r="K683" s="222">
        <f t="shared" si="358"/>
        <v>58000</v>
      </c>
    </row>
    <row r="684" spans="1:11" s="223" customFormat="1" x14ac:dyDescent="0.2">
      <c r="A684" s="331" t="s">
        <v>649</v>
      </c>
      <c r="B684" s="285" t="s">
        <v>631</v>
      </c>
      <c r="C684" s="285">
        <v>559</v>
      </c>
      <c r="D684" s="285"/>
      <c r="E684" s="286">
        <v>32</v>
      </c>
      <c r="F684" s="287"/>
      <c r="G684" s="288"/>
      <c r="H684" s="289">
        <f t="shared" ref="H684:I684" si="377">H685+H687+H689+H695</f>
        <v>773500</v>
      </c>
      <c r="I684" s="289">
        <f t="shared" si="377"/>
        <v>170000</v>
      </c>
      <c r="J684" s="289">
        <f t="shared" ref="J684" si="378">J685+J687+J689+J695</f>
        <v>0</v>
      </c>
      <c r="K684" s="289">
        <f t="shared" si="358"/>
        <v>603500</v>
      </c>
    </row>
    <row r="685" spans="1:11" s="258" customFormat="1" x14ac:dyDescent="0.2">
      <c r="A685" s="206" t="s">
        <v>649</v>
      </c>
      <c r="B685" s="202" t="s">
        <v>631</v>
      </c>
      <c r="C685" s="202">
        <v>559</v>
      </c>
      <c r="D685" s="206"/>
      <c r="E685" s="203">
        <v>321</v>
      </c>
      <c r="F685" s="232"/>
      <c r="G685" s="220"/>
      <c r="H685" s="242">
        <f t="shared" ref="H685:J685" si="379">H686</f>
        <v>212500</v>
      </c>
      <c r="I685" s="242">
        <f t="shared" si="379"/>
        <v>170000</v>
      </c>
      <c r="J685" s="242">
        <f t="shared" si="379"/>
        <v>0</v>
      </c>
      <c r="K685" s="242">
        <f t="shared" si="358"/>
        <v>42500</v>
      </c>
    </row>
    <row r="686" spans="1:11" s="223" customFormat="1" ht="15" x14ac:dyDescent="0.2">
      <c r="A686" s="146" t="s">
        <v>649</v>
      </c>
      <c r="B686" s="144" t="s">
        <v>631</v>
      </c>
      <c r="C686" s="144">
        <v>559</v>
      </c>
      <c r="D686" s="146" t="s">
        <v>25</v>
      </c>
      <c r="E686" s="188">
        <v>3211</v>
      </c>
      <c r="F686" s="228" t="s">
        <v>110</v>
      </c>
      <c r="G686" s="220"/>
      <c r="H686" s="222">
        <v>212500</v>
      </c>
      <c r="I686" s="222">
        <v>170000</v>
      </c>
      <c r="J686" s="222"/>
      <c r="K686" s="222">
        <f t="shared" si="358"/>
        <v>42500</v>
      </c>
    </row>
    <row r="687" spans="1:11" s="258" customFormat="1" x14ac:dyDescent="0.2">
      <c r="A687" s="206" t="s">
        <v>649</v>
      </c>
      <c r="B687" s="202" t="s">
        <v>631</v>
      </c>
      <c r="C687" s="202">
        <v>559</v>
      </c>
      <c r="D687" s="206"/>
      <c r="E687" s="203">
        <v>322</v>
      </c>
      <c r="F687" s="231"/>
      <c r="G687" s="220"/>
      <c r="H687" s="242">
        <f t="shared" ref="H687:J687" si="380">H688</f>
        <v>170000</v>
      </c>
      <c r="I687" s="242">
        <f t="shared" si="380"/>
        <v>0</v>
      </c>
      <c r="J687" s="242">
        <f t="shared" si="380"/>
        <v>0</v>
      </c>
      <c r="K687" s="242">
        <f t="shared" si="358"/>
        <v>170000</v>
      </c>
    </row>
    <row r="688" spans="1:11" s="223" customFormat="1" ht="15" x14ac:dyDescent="0.2">
      <c r="A688" s="146" t="s">
        <v>649</v>
      </c>
      <c r="B688" s="144" t="s">
        <v>631</v>
      </c>
      <c r="C688" s="144">
        <v>559</v>
      </c>
      <c r="D688" s="146" t="s">
        <v>25</v>
      </c>
      <c r="E688" s="188">
        <v>3223</v>
      </c>
      <c r="F688" s="228" t="s">
        <v>115</v>
      </c>
      <c r="G688" s="220"/>
      <c r="H688" s="222">
        <v>170000</v>
      </c>
      <c r="I688" s="222"/>
      <c r="J688" s="222"/>
      <c r="K688" s="222">
        <f t="shared" si="358"/>
        <v>170000</v>
      </c>
    </row>
    <row r="689" spans="1:11" s="223" customFormat="1" x14ac:dyDescent="0.2">
      <c r="A689" s="206" t="s">
        <v>649</v>
      </c>
      <c r="B689" s="202" t="s">
        <v>631</v>
      </c>
      <c r="C689" s="202">
        <v>559</v>
      </c>
      <c r="D689" s="206"/>
      <c r="E689" s="203">
        <v>323</v>
      </c>
      <c r="F689" s="231"/>
      <c r="G689" s="220"/>
      <c r="H689" s="242">
        <f t="shared" ref="H689:I689" si="381">SUM(H690:H694)</f>
        <v>334500</v>
      </c>
      <c r="I689" s="242">
        <f t="shared" si="381"/>
        <v>0</v>
      </c>
      <c r="J689" s="242">
        <f t="shared" ref="J689" si="382">SUM(J690:J694)</f>
        <v>0</v>
      </c>
      <c r="K689" s="242">
        <f t="shared" si="358"/>
        <v>334500</v>
      </c>
    </row>
    <row r="690" spans="1:11" s="223" customFormat="1" ht="15" x14ac:dyDescent="0.2">
      <c r="A690" s="146" t="s">
        <v>649</v>
      </c>
      <c r="B690" s="144" t="s">
        <v>631</v>
      </c>
      <c r="C690" s="144">
        <v>559</v>
      </c>
      <c r="D690" s="146" t="s">
        <v>25</v>
      </c>
      <c r="E690" s="188">
        <v>3232</v>
      </c>
      <c r="F690" s="228" t="s">
        <v>118</v>
      </c>
      <c r="G690" s="220"/>
      <c r="H690" s="222">
        <v>170000</v>
      </c>
      <c r="I690" s="222"/>
      <c r="J690" s="222"/>
      <c r="K690" s="222">
        <f t="shared" si="358"/>
        <v>170000</v>
      </c>
    </row>
    <row r="691" spans="1:11" s="223" customFormat="1" ht="15" x14ac:dyDescent="0.2">
      <c r="A691" s="146" t="s">
        <v>649</v>
      </c>
      <c r="B691" s="144" t="s">
        <v>631</v>
      </c>
      <c r="C691" s="144">
        <v>559</v>
      </c>
      <c r="D691" s="146" t="s">
        <v>25</v>
      </c>
      <c r="E691" s="188">
        <v>3233</v>
      </c>
      <c r="F691" s="228" t="s">
        <v>119</v>
      </c>
      <c r="G691" s="220"/>
      <c r="H691" s="222">
        <v>8500</v>
      </c>
      <c r="I691" s="222"/>
      <c r="J691" s="222"/>
      <c r="K691" s="222">
        <f t="shared" si="358"/>
        <v>8500</v>
      </c>
    </row>
    <row r="692" spans="1:11" s="223" customFormat="1" ht="15" x14ac:dyDescent="0.2">
      <c r="A692" s="146" t="s">
        <v>649</v>
      </c>
      <c r="B692" s="144" t="s">
        <v>631</v>
      </c>
      <c r="C692" s="144">
        <v>559</v>
      </c>
      <c r="D692" s="146" t="s">
        <v>25</v>
      </c>
      <c r="E692" s="188">
        <v>3235</v>
      </c>
      <c r="F692" s="228" t="s">
        <v>42</v>
      </c>
      <c r="G692" s="220"/>
      <c r="H692" s="222">
        <v>4000</v>
      </c>
      <c r="I692" s="222"/>
      <c r="J692" s="222"/>
      <c r="K692" s="222">
        <f t="shared" si="358"/>
        <v>4000</v>
      </c>
    </row>
    <row r="693" spans="1:11" s="258" customFormat="1" ht="15" x14ac:dyDescent="0.2">
      <c r="A693" s="146" t="s">
        <v>649</v>
      </c>
      <c r="B693" s="144" t="s">
        <v>631</v>
      </c>
      <c r="C693" s="144">
        <v>559</v>
      </c>
      <c r="D693" s="146" t="s">
        <v>25</v>
      </c>
      <c r="E693" s="188">
        <v>3237</v>
      </c>
      <c r="F693" s="228" t="s">
        <v>36</v>
      </c>
      <c r="G693" s="220"/>
      <c r="H693" s="222">
        <v>34000</v>
      </c>
      <c r="I693" s="222"/>
      <c r="J693" s="222"/>
      <c r="K693" s="222">
        <f t="shared" si="358"/>
        <v>34000</v>
      </c>
    </row>
    <row r="694" spans="1:11" s="223" customFormat="1" ht="15" x14ac:dyDescent="0.2">
      <c r="A694" s="146" t="s">
        <v>649</v>
      </c>
      <c r="B694" s="144" t="s">
        <v>631</v>
      </c>
      <c r="C694" s="144">
        <v>559</v>
      </c>
      <c r="D694" s="146" t="s">
        <v>25</v>
      </c>
      <c r="E694" s="188">
        <v>3238</v>
      </c>
      <c r="F694" s="228" t="s">
        <v>122</v>
      </c>
      <c r="G694" s="220"/>
      <c r="H694" s="222">
        <v>118000</v>
      </c>
      <c r="I694" s="222"/>
      <c r="J694" s="222"/>
      <c r="K694" s="222">
        <f t="shared" si="358"/>
        <v>118000</v>
      </c>
    </row>
    <row r="695" spans="1:11" s="223" customFormat="1" x14ac:dyDescent="0.2">
      <c r="A695" s="206" t="s">
        <v>649</v>
      </c>
      <c r="B695" s="202" t="s">
        <v>631</v>
      </c>
      <c r="C695" s="202">
        <v>559</v>
      </c>
      <c r="D695" s="206"/>
      <c r="E695" s="203">
        <v>329</v>
      </c>
      <c r="F695" s="231"/>
      <c r="G695" s="220"/>
      <c r="H695" s="251">
        <f t="shared" ref="H695:I695" si="383">H696+H697</f>
        <v>56500</v>
      </c>
      <c r="I695" s="251">
        <f t="shared" si="383"/>
        <v>0</v>
      </c>
      <c r="J695" s="251">
        <f t="shared" ref="J695" si="384">J696+J697</f>
        <v>0</v>
      </c>
      <c r="K695" s="251">
        <f t="shared" si="358"/>
        <v>56500</v>
      </c>
    </row>
    <row r="696" spans="1:11" s="196" customFormat="1" ht="15" x14ac:dyDescent="0.2">
      <c r="A696" s="146" t="s">
        <v>649</v>
      </c>
      <c r="B696" s="144" t="s">
        <v>631</v>
      </c>
      <c r="C696" s="144">
        <v>559</v>
      </c>
      <c r="D696" s="146" t="s">
        <v>25</v>
      </c>
      <c r="E696" s="188">
        <v>3292</v>
      </c>
      <c r="F696" s="228" t="s">
        <v>123</v>
      </c>
      <c r="G696" s="220"/>
      <c r="H696" s="222">
        <v>42500</v>
      </c>
      <c r="I696" s="222"/>
      <c r="J696" s="222"/>
      <c r="K696" s="222">
        <f t="shared" si="358"/>
        <v>42500</v>
      </c>
    </row>
    <row r="697" spans="1:11" s="196" customFormat="1" ht="15" x14ac:dyDescent="0.2">
      <c r="A697" s="146" t="s">
        <v>649</v>
      </c>
      <c r="B697" s="144" t="s">
        <v>631</v>
      </c>
      <c r="C697" s="144">
        <v>559</v>
      </c>
      <c r="D697" s="146" t="s">
        <v>25</v>
      </c>
      <c r="E697" s="188">
        <v>3293</v>
      </c>
      <c r="F697" s="228" t="s">
        <v>124</v>
      </c>
      <c r="G697" s="220"/>
      <c r="H697" s="222">
        <v>14000</v>
      </c>
      <c r="I697" s="222"/>
      <c r="J697" s="222"/>
      <c r="K697" s="222">
        <f t="shared" si="358"/>
        <v>14000</v>
      </c>
    </row>
    <row r="698" spans="1:11" s="196" customFormat="1" ht="56.25" x14ac:dyDescent="0.2">
      <c r="A698" s="353" t="s">
        <v>649</v>
      </c>
      <c r="B698" s="296" t="s">
        <v>694</v>
      </c>
      <c r="C698" s="296"/>
      <c r="D698" s="296"/>
      <c r="E698" s="297"/>
      <c r="F698" s="299" t="s">
        <v>695</v>
      </c>
      <c r="G698" s="300" t="s">
        <v>645</v>
      </c>
      <c r="H698" s="301">
        <f>H699+H704+H710+H713+H718+H724+H727+H732+H738</f>
        <v>2299500</v>
      </c>
      <c r="I698" s="301">
        <f>I699+I704+I710+I713+I718+I724+I727+I732+I738</f>
        <v>948000</v>
      </c>
      <c r="J698" s="301">
        <f>J699+J704+J710+J713+J718+J724+J727+J732+J738</f>
        <v>1068522</v>
      </c>
      <c r="K698" s="301">
        <f t="shared" si="358"/>
        <v>2420022</v>
      </c>
    </row>
    <row r="699" spans="1:11" s="258" customFormat="1" x14ac:dyDescent="0.2">
      <c r="A699" s="331" t="s">
        <v>649</v>
      </c>
      <c r="B699" s="285" t="s">
        <v>694</v>
      </c>
      <c r="C699" s="285">
        <v>12</v>
      </c>
      <c r="D699" s="285"/>
      <c r="E699" s="286">
        <v>31</v>
      </c>
      <c r="F699" s="287"/>
      <c r="G699" s="288"/>
      <c r="H699" s="289">
        <f t="shared" ref="H699:I699" si="385">H700+H702</f>
        <v>18000</v>
      </c>
      <c r="I699" s="289">
        <f t="shared" si="385"/>
        <v>0</v>
      </c>
      <c r="J699" s="289">
        <f t="shared" ref="J699" si="386">J700+J702</f>
        <v>0</v>
      </c>
      <c r="K699" s="289">
        <f t="shared" si="358"/>
        <v>18000</v>
      </c>
    </row>
    <row r="700" spans="1:11" s="258" customFormat="1" x14ac:dyDescent="0.2">
      <c r="A700" s="355" t="s">
        <v>649</v>
      </c>
      <c r="B700" s="265" t="s">
        <v>694</v>
      </c>
      <c r="C700" s="265">
        <v>12</v>
      </c>
      <c r="D700" s="266"/>
      <c r="E700" s="267">
        <v>311</v>
      </c>
      <c r="F700" s="268"/>
      <c r="G700" s="164"/>
      <c r="H700" s="242">
        <f t="shared" ref="H700:J700" si="387">H701</f>
        <v>15000</v>
      </c>
      <c r="I700" s="242">
        <f t="shared" si="387"/>
        <v>0</v>
      </c>
      <c r="J700" s="242">
        <f t="shared" si="387"/>
        <v>0</v>
      </c>
      <c r="K700" s="242">
        <f t="shared" si="358"/>
        <v>15000</v>
      </c>
    </row>
    <row r="701" spans="1:11" s="258" customFormat="1" ht="15" x14ac:dyDescent="0.2">
      <c r="A701" s="172" t="s">
        <v>649</v>
      </c>
      <c r="B701" s="145" t="s">
        <v>694</v>
      </c>
      <c r="C701" s="145">
        <v>12</v>
      </c>
      <c r="D701" s="146" t="s">
        <v>25</v>
      </c>
      <c r="E701" s="188">
        <v>3111</v>
      </c>
      <c r="F701" s="228" t="s">
        <v>19</v>
      </c>
      <c r="G701" s="220"/>
      <c r="H701" s="221">
        <v>15000</v>
      </c>
      <c r="I701" s="221"/>
      <c r="J701" s="221"/>
      <c r="K701" s="221">
        <f t="shared" si="358"/>
        <v>15000</v>
      </c>
    </row>
    <row r="702" spans="1:11" s="258" customFormat="1" x14ac:dyDescent="0.2">
      <c r="A702" s="356" t="s">
        <v>649</v>
      </c>
      <c r="B702" s="291" t="s">
        <v>694</v>
      </c>
      <c r="C702" s="291">
        <v>12</v>
      </c>
      <c r="D702" s="292"/>
      <c r="E702" s="293">
        <v>313</v>
      </c>
      <c r="F702" s="294"/>
      <c r="G702" s="220"/>
      <c r="H702" s="242">
        <f>H703</f>
        <v>3000</v>
      </c>
      <c r="I702" s="242">
        <f>I703</f>
        <v>0</v>
      </c>
      <c r="J702" s="242">
        <f>J703</f>
        <v>0</v>
      </c>
      <c r="K702" s="242">
        <f t="shared" si="358"/>
        <v>3000</v>
      </c>
    </row>
    <row r="703" spans="1:11" s="258" customFormat="1" ht="15" x14ac:dyDescent="0.2">
      <c r="A703" s="172" t="s">
        <v>649</v>
      </c>
      <c r="B703" s="145" t="s">
        <v>694</v>
      </c>
      <c r="C703" s="145">
        <v>12</v>
      </c>
      <c r="D703" s="146" t="s">
        <v>25</v>
      </c>
      <c r="E703" s="188">
        <v>3132</v>
      </c>
      <c r="F703" s="228" t="s">
        <v>280</v>
      </c>
      <c r="G703" s="220"/>
      <c r="H703" s="221">
        <v>3000</v>
      </c>
      <c r="I703" s="221"/>
      <c r="J703" s="221"/>
      <c r="K703" s="221">
        <f t="shared" si="358"/>
        <v>3000</v>
      </c>
    </row>
    <row r="704" spans="1:11" s="258" customFormat="1" x14ac:dyDescent="0.2">
      <c r="A704" s="331" t="s">
        <v>649</v>
      </c>
      <c r="B704" s="285" t="s">
        <v>694</v>
      </c>
      <c r="C704" s="285">
        <v>12</v>
      </c>
      <c r="D704" s="285"/>
      <c r="E704" s="286">
        <v>32</v>
      </c>
      <c r="F704" s="287"/>
      <c r="G704" s="288"/>
      <c r="H704" s="289">
        <f>H705+H707</f>
        <v>10000</v>
      </c>
      <c r="I704" s="289">
        <f>I705+I707</f>
        <v>0</v>
      </c>
      <c r="J704" s="289">
        <f>J705+J707</f>
        <v>0</v>
      </c>
      <c r="K704" s="289">
        <f t="shared" si="358"/>
        <v>10000</v>
      </c>
    </row>
    <row r="705" spans="1:11" s="258" customFormat="1" x14ac:dyDescent="0.2">
      <c r="A705" s="356" t="s">
        <v>649</v>
      </c>
      <c r="B705" s="291" t="s">
        <v>694</v>
      </c>
      <c r="C705" s="291">
        <v>12</v>
      </c>
      <c r="D705" s="292"/>
      <c r="E705" s="293">
        <v>321</v>
      </c>
      <c r="F705" s="294"/>
      <c r="G705" s="220"/>
      <c r="H705" s="242">
        <f t="shared" ref="H705:J705" si="388">H706</f>
        <v>1000</v>
      </c>
      <c r="I705" s="242">
        <f t="shared" si="388"/>
        <v>0</v>
      </c>
      <c r="J705" s="242">
        <f t="shared" si="388"/>
        <v>0</v>
      </c>
      <c r="K705" s="242">
        <f t="shared" si="358"/>
        <v>1000</v>
      </c>
    </row>
    <row r="706" spans="1:11" s="258" customFormat="1" ht="15" x14ac:dyDescent="0.2">
      <c r="A706" s="172" t="s">
        <v>649</v>
      </c>
      <c r="B706" s="145" t="s">
        <v>694</v>
      </c>
      <c r="C706" s="145">
        <v>12</v>
      </c>
      <c r="D706" s="146" t="s">
        <v>25</v>
      </c>
      <c r="E706" s="188">
        <v>3211</v>
      </c>
      <c r="F706" s="228" t="s">
        <v>110</v>
      </c>
      <c r="G706" s="220"/>
      <c r="H706" s="221">
        <v>1000</v>
      </c>
      <c r="I706" s="221"/>
      <c r="J706" s="221"/>
      <c r="K706" s="221">
        <f t="shared" si="358"/>
        <v>1000</v>
      </c>
    </row>
    <row r="707" spans="1:11" s="258" customFormat="1" x14ac:dyDescent="0.2">
      <c r="A707" s="356" t="s">
        <v>649</v>
      </c>
      <c r="B707" s="291" t="s">
        <v>694</v>
      </c>
      <c r="C707" s="291">
        <v>12</v>
      </c>
      <c r="D707" s="292"/>
      <c r="E707" s="293">
        <v>323</v>
      </c>
      <c r="F707" s="294"/>
      <c r="G707" s="220"/>
      <c r="H707" s="242">
        <f>H708+H709</f>
        <v>9000</v>
      </c>
      <c r="I707" s="242">
        <f>I708+I709</f>
        <v>0</v>
      </c>
      <c r="J707" s="242">
        <f>J708+J709</f>
        <v>0</v>
      </c>
      <c r="K707" s="242">
        <f t="shared" ref="K707:K770" si="389">H707-I707+J707</f>
        <v>9000</v>
      </c>
    </row>
    <row r="708" spans="1:11" s="258" customFormat="1" ht="15" x14ac:dyDescent="0.2">
      <c r="A708" s="172" t="s">
        <v>649</v>
      </c>
      <c r="B708" s="145" t="s">
        <v>694</v>
      </c>
      <c r="C708" s="145">
        <v>12</v>
      </c>
      <c r="D708" s="146" t="s">
        <v>25</v>
      </c>
      <c r="E708" s="188">
        <v>3237</v>
      </c>
      <c r="F708" s="228" t="s">
        <v>36</v>
      </c>
      <c r="G708" s="220"/>
      <c r="H708" s="221">
        <v>6000</v>
      </c>
      <c r="I708" s="221"/>
      <c r="J708" s="221"/>
      <c r="K708" s="221">
        <f t="shared" si="389"/>
        <v>6000</v>
      </c>
    </row>
    <row r="709" spans="1:11" s="258" customFormat="1" ht="15" x14ac:dyDescent="0.2">
      <c r="A709" s="172" t="s">
        <v>649</v>
      </c>
      <c r="B709" s="145" t="s">
        <v>694</v>
      </c>
      <c r="C709" s="145">
        <v>12</v>
      </c>
      <c r="D709" s="146" t="s">
        <v>25</v>
      </c>
      <c r="E709" s="188">
        <v>3239</v>
      </c>
      <c r="F709" s="228" t="s">
        <v>41</v>
      </c>
      <c r="G709" s="220"/>
      <c r="H709" s="221">
        <v>3000</v>
      </c>
      <c r="I709" s="221"/>
      <c r="J709" s="221"/>
      <c r="K709" s="221">
        <f t="shared" si="389"/>
        <v>3000</v>
      </c>
    </row>
    <row r="710" spans="1:11" s="258" customFormat="1" x14ac:dyDescent="0.2">
      <c r="A710" s="331" t="s">
        <v>649</v>
      </c>
      <c r="B710" s="285" t="s">
        <v>694</v>
      </c>
      <c r="C710" s="285">
        <v>12</v>
      </c>
      <c r="D710" s="285"/>
      <c r="E710" s="286">
        <v>41</v>
      </c>
      <c r="F710" s="287"/>
      <c r="G710" s="288"/>
      <c r="H710" s="289">
        <f t="shared" ref="H710:J711" si="390">H711</f>
        <v>320000</v>
      </c>
      <c r="I710" s="289">
        <f t="shared" si="390"/>
        <v>0</v>
      </c>
      <c r="J710" s="289">
        <f t="shared" si="390"/>
        <v>0</v>
      </c>
      <c r="K710" s="289">
        <f t="shared" si="389"/>
        <v>320000</v>
      </c>
    </row>
    <row r="711" spans="1:11" s="258" customFormat="1" x14ac:dyDescent="0.2">
      <c r="A711" s="356" t="s">
        <v>649</v>
      </c>
      <c r="B711" s="291" t="s">
        <v>694</v>
      </c>
      <c r="C711" s="291">
        <v>12</v>
      </c>
      <c r="D711" s="292"/>
      <c r="E711" s="293">
        <v>412</v>
      </c>
      <c r="F711" s="294"/>
      <c r="G711" s="220"/>
      <c r="H711" s="242">
        <f t="shared" si="390"/>
        <v>320000</v>
      </c>
      <c r="I711" s="242">
        <f t="shared" si="390"/>
        <v>0</v>
      </c>
      <c r="J711" s="242">
        <f t="shared" si="390"/>
        <v>0</v>
      </c>
      <c r="K711" s="242">
        <f t="shared" si="389"/>
        <v>320000</v>
      </c>
    </row>
    <row r="712" spans="1:11" s="258" customFormat="1" ht="15" x14ac:dyDescent="0.2">
      <c r="A712" s="172" t="s">
        <v>649</v>
      </c>
      <c r="B712" s="145" t="s">
        <v>694</v>
      </c>
      <c r="C712" s="145">
        <v>12</v>
      </c>
      <c r="D712" s="146" t="s">
        <v>25</v>
      </c>
      <c r="E712" s="188">
        <v>4126</v>
      </c>
      <c r="F712" s="228" t="s">
        <v>4</v>
      </c>
      <c r="G712" s="220"/>
      <c r="H712" s="221">
        <v>320000</v>
      </c>
      <c r="I712" s="221"/>
      <c r="J712" s="221"/>
      <c r="K712" s="221">
        <f t="shared" si="389"/>
        <v>320000</v>
      </c>
    </row>
    <row r="713" spans="1:11" s="223" customFormat="1" x14ac:dyDescent="0.2">
      <c r="A713" s="331" t="s">
        <v>649</v>
      </c>
      <c r="B713" s="285" t="s">
        <v>694</v>
      </c>
      <c r="C713" s="285">
        <v>51</v>
      </c>
      <c r="D713" s="285"/>
      <c r="E713" s="286">
        <v>31</v>
      </c>
      <c r="F713" s="287"/>
      <c r="G713" s="288"/>
      <c r="H713" s="289">
        <f t="shared" ref="H713:I713" si="391">H714+H716</f>
        <v>12000</v>
      </c>
      <c r="I713" s="289">
        <f t="shared" si="391"/>
        <v>0</v>
      </c>
      <c r="J713" s="289">
        <f t="shared" ref="J713" si="392">J714+J716</f>
        <v>92000</v>
      </c>
      <c r="K713" s="289">
        <f t="shared" si="389"/>
        <v>104000</v>
      </c>
    </row>
    <row r="714" spans="1:11" s="258" customFormat="1" x14ac:dyDescent="0.2">
      <c r="A714" s="356" t="s">
        <v>649</v>
      </c>
      <c r="B714" s="291" t="s">
        <v>694</v>
      </c>
      <c r="C714" s="291">
        <v>51</v>
      </c>
      <c r="D714" s="292"/>
      <c r="E714" s="293">
        <v>311</v>
      </c>
      <c r="F714" s="294"/>
      <c r="G714" s="220"/>
      <c r="H714" s="242">
        <f t="shared" ref="H714:J714" si="393">H715</f>
        <v>10000</v>
      </c>
      <c r="I714" s="242">
        <f t="shared" si="393"/>
        <v>0</v>
      </c>
      <c r="J714" s="242">
        <f t="shared" si="393"/>
        <v>77000</v>
      </c>
      <c r="K714" s="242">
        <f t="shared" si="389"/>
        <v>87000</v>
      </c>
    </row>
    <row r="715" spans="1:11" s="223" customFormat="1" ht="15" x14ac:dyDescent="0.2">
      <c r="A715" s="172" t="s">
        <v>649</v>
      </c>
      <c r="B715" s="145" t="s">
        <v>694</v>
      </c>
      <c r="C715" s="145">
        <v>51</v>
      </c>
      <c r="D715" s="146" t="s">
        <v>25</v>
      </c>
      <c r="E715" s="188">
        <v>3111</v>
      </c>
      <c r="F715" s="228" t="s">
        <v>19</v>
      </c>
      <c r="G715" s="220"/>
      <c r="H715" s="221">
        <v>10000</v>
      </c>
      <c r="I715" s="221"/>
      <c r="J715" s="221">
        <v>77000</v>
      </c>
      <c r="K715" s="221">
        <f t="shared" si="389"/>
        <v>87000</v>
      </c>
    </row>
    <row r="716" spans="1:11" s="258" customFormat="1" x14ac:dyDescent="0.2">
      <c r="A716" s="356" t="s">
        <v>649</v>
      </c>
      <c r="B716" s="291" t="s">
        <v>694</v>
      </c>
      <c r="C716" s="291">
        <v>51</v>
      </c>
      <c r="D716" s="292"/>
      <c r="E716" s="293">
        <v>313</v>
      </c>
      <c r="F716" s="294"/>
      <c r="G716" s="220"/>
      <c r="H716" s="242">
        <f>H717</f>
        <v>2000</v>
      </c>
      <c r="I716" s="242">
        <f>I717</f>
        <v>0</v>
      </c>
      <c r="J716" s="242">
        <f>J717</f>
        <v>15000</v>
      </c>
      <c r="K716" s="242">
        <f t="shared" si="389"/>
        <v>17000</v>
      </c>
    </row>
    <row r="717" spans="1:11" s="258" customFormat="1" ht="15" x14ac:dyDescent="0.2">
      <c r="A717" s="172" t="s">
        <v>649</v>
      </c>
      <c r="B717" s="145" t="s">
        <v>694</v>
      </c>
      <c r="C717" s="145">
        <v>51</v>
      </c>
      <c r="D717" s="146" t="s">
        <v>25</v>
      </c>
      <c r="E717" s="188">
        <v>3132</v>
      </c>
      <c r="F717" s="228" t="s">
        <v>280</v>
      </c>
      <c r="G717" s="220"/>
      <c r="H717" s="221">
        <v>2000</v>
      </c>
      <c r="I717" s="221"/>
      <c r="J717" s="221">
        <v>15000</v>
      </c>
      <c r="K717" s="221">
        <f t="shared" si="389"/>
        <v>17000</v>
      </c>
    </row>
    <row r="718" spans="1:11" s="223" customFormat="1" x14ac:dyDescent="0.2">
      <c r="A718" s="331" t="s">
        <v>649</v>
      </c>
      <c r="B718" s="285" t="s">
        <v>694</v>
      </c>
      <c r="C718" s="285">
        <v>51</v>
      </c>
      <c r="D718" s="285"/>
      <c r="E718" s="286">
        <v>32</v>
      </c>
      <c r="F718" s="287"/>
      <c r="G718" s="288"/>
      <c r="H718" s="289">
        <f>H719+H721</f>
        <v>51000</v>
      </c>
      <c r="I718" s="289">
        <f>I719+I721</f>
        <v>0</v>
      </c>
      <c r="J718" s="289">
        <f>J719+J721</f>
        <v>56000</v>
      </c>
      <c r="K718" s="289">
        <f t="shared" si="389"/>
        <v>107000</v>
      </c>
    </row>
    <row r="719" spans="1:11" s="258" customFormat="1" x14ac:dyDescent="0.2">
      <c r="A719" s="356" t="s">
        <v>649</v>
      </c>
      <c r="B719" s="291" t="s">
        <v>694</v>
      </c>
      <c r="C719" s="291">
        <v>51</v>
      </c>
      <c r="D719" s="292"/>
      <c r="E719" s="293">
        <v>321</v>
      </c>
      <c r="F719" s="294"/>
      <c r="G719" s="220"/>
      <c r="H719" s="242">
        <f t="shared" ref="H719:J719" si="394">H720</f>
        <v>1000</v>
      </c>
      <c r="I719" s="242">
        <f t="shared" si="394"/>
        <v>0</v>
      </c>
      <c r="J719" s="242">
        <f t="shared" si="394"/>
        <v>6000</v>
      </c>
      <c r="K719" s="242">
        <f t="shared" si="389"/>
        <v>7000</v>
      </c>
    </row>
    <row r="720" spans="1:11" s="223" customFormat="1" ht="15" x14ac:dyDescent="0.2">
      <c r="A720" s="172" t="s">
        <v>649</v>
      </c>
      <c r="B720" s="145" t="s">
        <v>694</v>
      </c>
      <c r="C720" s="145">
        <v>51</v>
      </c>
      <c r="D720" s="146" t="s">
        <v>25</v>
      </c>
      <c r="E720" s="188">
        <v>3211</v>
      </c>
      <c r="F720" s="228" t="s">
        <v>110</v>
      </c>
      <c r="G720" s="220"/>
      <c r="H720" s="221">
        <v>1000</v>
      </c>
      <c r="I720" s="221"/>
      <c r="J720" s="221">
        <v>6000</v>
      </c>
      <c r="K720" s="221">
        <f t="shared" si="389"/>
        <v>7000</v>
      </c>
    </row>
    <row r="721" spans="1:11" s="223" customFormat="1" x14ac:dyDescent="0.2">
      <c r="A721" s="356" t="s">
        <v>649</v>
      </c>
      <c r="B721" s="291" t="s">
        <v>694</v>
      </c>
      <c r="C721" s="291">
        <v>51</v>
      </c>
      <c r="D721" s="292"/>
      <c r="E721" s="293">
        <v>323</v>
      </c>
      <c r="F721" s="294"/>
      <c r="G721" s="220"/>
      <c r="H721" s="242">
        <f>H722+H723</f>
        <v>50000</v>
      </c>
      <c r="I721" s="242">
        <f>I722+I723</f>
        <v>0</v>
      </c>
      <c r="J721" s="242">
        <f>J722+J723</f>
        <v>50000</v>
      </c>
      <c r="K721" s="242">
        <f t="shared" si="389"/>
        <v>100000</v>
      </c>
    </row>
    <row r="722" spans="1:11" s="258" customFormat="1" ht="15" x14ac:dyDescent="0.2">
      <c r="A722" s="172" t="s">
        <v>649</v>
      </c>
      <c r="B722" s="145" t="s">
        <v>694</v>
      </c>
      <c r="C722" s="145">
        <v>51</v>
      </c>
      <c r="D722" s="146" t="s">
        <v>25</v>
      </c>
      <c r="E722" s="188">
        <v>3237</v>
      </c>
      <c r="F722" s="228" t="s">
        <v>36</v>
      </c>
      <c r="G722" s="220"/>
      <c r="H722" s="221">
        <v>34000</v>
      </c>
      <c r="I722" s="221"/>
      <c r="J722" s="221">
        <v>34000</v>
      </c>
      <c r="K722" s="221">
        <f t="shared" si="389"/>
        <v>68000</v>
      </c>
    </row>
    <row r="723" spans="1:11" s="258" customFormat="1" ht="15" x14ac:dyDescent="0.2">
      <c r="A723" s="172" t="s">
        <v>649</v>
      </c>
      <c r="B723" s="145" t="s">
        <v>694</v>
      </c>
      <c r="C723" s="145">
        <v>51</v>
      </c>
      <c r="D723" s="146" t="s">
        <v>25</v>
      </c>
      <c r="E723" s="188">
        <v>3239</v>
      </c>
      <c r="F723" s="228" t="s">
        <v>41</v>
      </c>
      <c r="G723" s="220"/>
      <c r="H723" s="221">
        <v>16000</v>
      </c>
      <c r="I723" s="221"/>
      <c r="J723" s="221">
        <v>16000</v>
      </c>
      <c r="K723" s="221">
        <f t="shared" si="389"/>
        <v>32000</v>
      </c>
    </row>
    <row r="724" spans="1:11" s="223" customFormat="1" x14ac:dyDescent="0.2">
      <c r="A724" s="331" t="s">
        <v>649</v>
      </c>
      <c r="B724" s="285" t="s">
        <v>694</v>
      </c>
      <c r="C724" s="285">
        <v>51</v>
      </c>
      <c r="D724" s="285"/>
      <c r="E724" s="286">
        <v>41</v>
      </c>
      <c r="F724" s="287"/>
      <c r="G724" s="288"/>
      <c r="H724" s="289">
        <f t="shared" ref="H724:J725" si="395">H725</f>
        <v>100000</v>
      </c>
      <c r="I724" s="289">
        <f t="shared" si="395"/>
        <v>0</v>
      </c>
      <c r="J724" s="289">
        <f t="shared" si="395"/>
        <v>920522</v>
      </c>
      <c r="K724" s="289">
        <f t="shared" si="389"/>
        <v>1020522</v>
      </c>
    </row>
    <row r="725" spans="1:11" s="258" customFormat="1" x14ac:dyDescent="0.2">
      <c r="A725" s="356" t="s">
        <v>649</v>
      </c>
      <c r="B725" s="291" t="s">
        <v>694</v>
      </c>
      <c r="C725" s="250">
        <v>51</v>
      </c>
      <c r="D725" s="292"/>
      <c r="E725" s="293">
        <v>412</v>
      </c>
      <c r="F725" s="294"/>
      <c r="G725" s="220"/>
      <c r="H725" s="242">
        <f t="shared" si="395"/>
        <v>100000</v>
      </c>
      <c r="I725" s="242">
        <f t="shared" si="395"/>
        <v>0</v>
      </c>
      <c r="J725" s="242">
        <f t="shared" si="395"/>
        <v>920522</v>
      </c>
      <c r="K725" s="242">
        <f t="shared" si="389"/>
        <v>1020522</v>
      </c>
    </row>
    <row r="726" spans="1:11" s="258" customFormat="1" ht="15" x14ac:dyDescent="0.2">
      <c r="A726" s="172" t="s">
        <v>649</v>
      </c>
      <c r="B726" s="145" t="s">
        <v>694</v>
      </c>
      <c r="C726" s="145">
        <v>51</v>
      </c>
      <c r="D726" s="146" t="s">
        <v>25</v>
      </c>
      <c r="E726" s="188">
        <v>4126</v>
      </c>
      <c r="F726" s="228" t="s">
        <v>4</v>
      </c>
      <c r="G726" s="220"/>
      <c r="H726" s="221">
        <v>100000</v>
      </c>
      <c r="I726" s="221"/>
      <c r="J726" s="221">
        <v>920522</v>
      </c>
      <c r="K726" s="221">
        <f t="shared" si="389"/>
        <v>1020522</v>
      </c>
    </row>
    <row r="727" spans="1:11" s="223" customFormat="1" x14ac:dyDescent="0.2">
      <c r="A727" s="331" t="s">
        <v>649</v>
      </c>
      <c r="B727" s="285" t="s">
        <v>694</v>
      </c>
      <c r="C727" s="285">
        <v>559</v>
      </c>
      <c r="D727" s="285"/>
      <c r="E727" s="286">
        <v>31</v>
      </c>
      <c r="F727" s="287"/>
      <c r="G727" s="288"/>
      <c r="H727" s="289">
        <f t="shared" ref="H727:I727" si="396">H728+H730</f>
        <v>92000</v>
      </c>
      <c r="I727" s="289">
        <f t="shared" si="396"/>
        <v>92000</v>
      </c>
      <c r="J727" s="289">
        <f t="shared" ref="J727" si="397">J728+J730</f>
        <v>0</v>
      </c>
      <c r="K727" s="289">
        <f t="shared" si="389"/>
        <v>0</v>
      </c>
    </row>
    <row r="728" spans="1:11" s="258" customFormat="1" x14ac:dyDescent="0.2">
      <c r="A728" s="356" t="s">
        <v>649</v>
      </c>
      <c r="B728" s="291" t="s">
        <v>694</v>
      </c>
      <c r="C728" s="291">
        <v>559</v>
      </c>
      <c r="D728" s="292"/>
      <c r="E728" s="293">
        <v>311</v>
      </c>
      <c r="F728" s="294"/>
      <c r="G728" s="220"/>
      <c r="H728" s="242">
        <f t="shared" ref="H728:J728" si="398">H729</f>
        <v>77000</v>
      </c>
      <c r="I728" s="242">
        <f t="shared" si="398"/>
        <v>77000</v>
      </c>
      <c r="J728" s="242">
        <f t="shared" si="398"/>
        <v>0</v>
      </c>
      <c r="K728" s="242">
        <f t="shared" si="389"/>
        <v>0</v>
      </c>
    </row>
    <row r="729" spans="1:11" s="223" customFormat="1" ht="15" x14ac:dyDescent="0.2">
      <c r="A729" s="172" t="s">
        <v>649</v>
      </c>
      <c r="B729" s="145" t="s">
        <v>694</v>
      </c>
      <c r="C729" s="145">
        <v>559</v>
      </c>
      <c r="D729" s="146" t="s">
        <v>25</v>
      </c>
      <c r="E729" s="188">
        <v>3111</v>
      </c>
      <c r="F729" s="228" t="s">
        <v>19</v>
      </c>
      <c r="G729" s="220"/>
      <c r="H729" s="221">
        <v>77000</v>
      </c>
      <c r="I729" s="221">
        <v>77000</v>
      </c>
      <c r="J729" s="221"/>
      <c r="K729" s="221">
        <f t="shared" si="389"/>
        <v>0</v>
      </c>
    </row>
    <row r="730" spans="1:11" s="258" customFormat="1" x14ac:dyDescent="0.2">
      <c r="A730" s="356" t="s">
        <v>649</v>
      </c>
      <c r="B730" s="291" t="s">
        <v>694</v>
      </c>
      <c r="C730" s="291">
        <v>559</v>
      </c>
      <c r="D730" s="292"/>
      <c r="E730" s="293">
        <v>313</v>
      </c>
      <c r="F730" s="294"/>
      <c r="G730" s="220"/>
      <c r="H730" s="242">
        <f>H731</f>
        <v>15000</v>
      </c>
      <c r="I730" s="242">
        <f>I731</f>
        <v>15000</v>
      </c>
      <c r="J730" s="242">
        <f>J731</f>
        <v>0</v>
      </c>
      <c r="K730" s="242">
        <f t="shared" si="389"/>
        <v>0</v>
      </c>
    </row>
    <row r="731" spans="1:11" s="258" customFormat="1" ht="15" x14ac:dyDescent="0.2">
      <c r="A731" s="172" t="s">
        <v>649</v>
      </c>
      <c r="B731" s="145" t="s">
        <v>694</v>
      </c>
      <c r="C731" s="145">
        <v>559</v>
      </c>
      <c r="D731" s="146" t="s">
        <v>25</v>
      </c>
      <c r="E731" s="188">
        <v>3132</v>
      </c>
      <c r="F731" s="228" t="s">
        <v>280</v>
      </c>
      <c r="G731" s="220"/>
      <c r="H731" s="221">
        <v>15000</v>
      </c>
      <c r="I731" s="221">
        <v>15000</v>
      </c>
      <c r="J731" s="221"/>
      <c r="K731" s="221">
        <f t="shared" si="389"/>
        <v>0</v>
      </c>
    </row>
    <row r="732" spans="1:11" s="223" customFormat="1" x14ac:dyDescent="0.2">
      <c r="A732" s="331" t="s">
        <v>649</v>
      </c>
      <c r="B732" s="285" t="s">
        <v>694</v>
      </c>
      <c r="C732" s="285">
        <v>559</v>
      </c>
      <c r="D732" s="285"/>
      <c r="E732" s="286">
        <v>32</v>
      </c>
      <c r="F732" s="287"/>
      <c r="G732" s="288"/>
      <c r="H732" s="289">
        <f>H733+H735</f>
        <v>56000</v>
      </c>
      <c r="I732" s="289">
        <f>I733+I735</f>
        <v>56000</v>
      </c>
      <c r="J732" s="289">
        <f>J733+J735</f>
        <v>0</v>
      </c>
      <c r="K732" s="289">
        <f t="shared" si="389"/>
        <v>0</v>
      </c>
    </row>
    <row r="733" spans="1:11" s="258" customFormat="1" x14ac:dyDescent="0.2">
      <c r="A733" s="356" t="s">
        <v>649</v>
      </c>
      <c r="B733" s="291" t="s">
        <v>694</v>
      </c>
      <c r="C733" s="291">
        <v>559</v>
      </c>
      <c r="D733" s="292"/>
      <c r="E733" s="293">
        <v>321</v>
      </c>
      <c r="F733" s="294"/>
      <c r="G733" s="220"/>
      <c r="H733" s="242">
        <f t="shared" ref="H733:J733" si="399">H734</f>
        <v>6000</v>
      </c>
      <c r="I733" s="242">
        <f t="shared" si="399"/>
        <v>6000</v>
      </c>
      <c r="J733" s="242">
        <f t="shared" si="399"/>
        <v>0</v>
      </c>
      <c r="K733" s="242">
        <f t="shared" si="389"/>
        <v>0</v>
      </c>
    </row>
    <row r="734" spans="1:11" s="223" customFormat="1" ht="15" x14ac:dyDescent="0.2">
      <c r="A734" s="172" t="s">
        <v>649</v>
      </c>
      <c r="B734" s="145" t="s">
        <v>694</v>
      </c>
      <c r="C734" s="145">
        <v>559</v>
      </c>
      <c r="D734" s="146" t="s">
        <v>25</v>
      </c>
      <c r="E734" s="188">
        <v>3211</v>
      </c>
      <c r="F734" s="228" t="s">
        <v>110</v>
      </c>
      <c r="G734" s="220"/>
      <c r="H734" s="221">
        <v>6000</v>
      </c>
      <c r="I734" s="221">
        <v>6000</v>
      </c>
      <c r="J734" s="221"/>
      <c r="K734" s="221">
        <f t="shared" si="389"/>
        <v>0</v>
      </c>
    </row>
    <row r="735" spans="1:11" s="223" customFormat="1" x14ac:dyDescent="0.2">
      <c r="A735" s="356" t="s">
        <v>649</v>
      </c>
      <c r="B735" s="291" t="s">
        <v>694</v>
      </c>
      <c r="C735" s="291">
        <v>559</v>
      </c>
      <c r="D735" s="292"/>
      <c r="E735" s="293">
        <v>323</v>
      </c>
      <c r="F735" s="294"/>
      <c r="G735" s="220"/>
      <c r="H735" s="242">
        <f>H736+H737</f>
        <v>50000</v>
      </c>
      <c r="I735" s="242">
        <f>I736+I737</f>
        <v>50000</v>
      </c>
      <c r="J735" s="242">
        <f>J736+J737</f>
        <v>0</v>
      </c>
      <c r="K735" s="242">
        <f t="shared" si="389"/>
        <v>0</v>
      </c>
    </row>
    <row r="736" spans="1:11" s="258" customFormat="1" ht="15" x14ac:dyDescent="0.2">
      <c r="A736" s="172" t="s">
        <v>649</v>
      </c>
      <c r="B736" s="145" t="s">
        <v>694</v>
      </c>
      <c r="C736" s="145">
        <v>559</v>
      </c>
      <c r="D736" s="146" t="s">
        <v>25</v>
      </c>
      <c r="E736" s="188">
        <v>3237</v>
      </c>
      <c r="F736" s="228" t="s">
        <v>36</v>
      </c>
      <c r="G736" s="220"/>
      <c r="H736" s="221">
        <v>34000</v>
      </c>
      <c r="I736" s="221">
        <v>34000</v>
      </c>
      <c r="J736" s="221"/>
      <c r="K736" s="221">
        <f t="shared" si="389"/>
        <v>0</v>
      </c>
    </row>
    <row r="737" spans="1:11" s="258" customFormat="1" ht="15" x14ac:dyDescent="0.2">
      <c r="A737" s="172" t="s">
        <v>649</v>
      </c>
      <c r="B737" s="145" t="s">
        <v>694</v>
      </c>
      <c r="C737" s="145">
        <v>559</v>
      </c>
      <c r="D737" s="146" t="s">
        <v>25</v>
      </c>
      <c r="E737" s="188">
        <v>3239</v>
      </c>
      <c r="F737" s="228" t="s">
        <v>41</v>
      </c>
      <c r="G737" s="220"/>
      <c r="H737" s="221">
        <v>16000</v>
      </c>
      <c r="I737" s="221">
        <v>16000</v>
      </c>
      <c r="J737" s="221"/>
      <c r="K737" s="221">
        <f t="shared" si="389"/>
        <v>0</v>
      </c>
    </row>
    <row r="738" spans="1:11" s="223" customFormat="1" x14ac:dyDescent="0.2">
      <c r="A738" s="331" t="s">
        <v>649</v>
      </c>
      <c r="B738" s="285" t="s">
        <v>694</v>
      </c>
      <c r="C738" s="285">
        <v>559</v>
      </c>
      <c r="D738" s="285"/>
      <c r="E738" s="286">
        <v>41</v>
      </c>
      <c r="F738" s="287"/>
      <c r="G738" s="288"/>
      <c r="H738" s="289">
        <f t="shared" ref="H738:J739" si="400">H739</f>
        <v>1640500</v>
      </c>
      <c r="I738" s="289">
        <f t="shared" si="400"/>
        <v>800000</v>
      </c>
      <c r="J738" s="289">
        <f t="shared" si="400"/>
        <v>0</v>
      </c>
      <c r="K738" s="289">
        <f t="shared" si="389"/>
        <v>840500</v>
      </c>
    </row>
    <row r="739" spans="1:11" s="196" customFormat="1" x14ac:dyDescent="0.2">
      <c r="A739" s="356" t="s">
        <v>649</v>
      </c>
      <c r="B739" s="291" t="s">
        <v>694</v>
      </c>
      <c r="C739" s="291">
        <v>559</v>
      </c>
      <c r="D739" s="292"/>
      <c r="E739" s="293">
        <v>412</v>
      </c>
      <c r="F739" s="294"/>
      <c r="G739" s="220"/>
      <c r="H739" s="242">
        <f t="shared" si="400"/>
        <v>1640500</v>
      </c>
      <c r="I739" s="242">
        <f t="shared" si="400"/>
        <v>800000</v>
      </c>
      <c r="J739" s="242">
        <f t="shared" si="400"/>
        <v>0</v>
      </c>
      <c r="K739" s="242">
        <f t="shared" si="389"/>
        <v>840500</v>
      </c>
    </row>
    <row r="740" spans="1:11" s="258" customFormat="1" ht="15" x14ac:dyDescent="0.2">
      <c r="A740" s="172" t="s">
        <v>649</v>
      </c>
      <c r="B740" s="145" t="s">
        <v>694</v>
      </c>
      <c r="C740" s="145">
        <v>559</v>
      </c>
      <c r="D740" s="146" t="s">
        <v>25</v>
      </c>
      <c r="E740" s="188">
        <v>4126</v>
      </c>
      <c r="F740" s="228" t="s">
        <v>4</v>
      </c>
      <c r="G740" s="220"/>
      <c r="H740" s="221">
        <v>1640500</v>
      </c>
      <c r="I740" s="221">
        <v>800000</v>
      </c>
      <c r="J740" s="221"/>
      <c r="K740" s="221">
        <f t="shared" si="389"/>
        <v>840500</v>
      </c>
    </row>
    <row r="741" spans="1:11" s="258" customFormat="1" ht="56.25" x14ac:dyDescent="0.2">
      <c r="A741" s="353" t="s">
        <v>649</v>
      </c>
      <c r="B741" s="296" t="s">
        <v>764</v>
      </c>
      <c r="C741" s="296"/>
      <c r="D741" s="296"/>
      <c r="E741" s="297"/>
      <c r="F741" s="299" t="s">
        <v>765</v>
      </c>
      <c r="G741" s="300" t="s">
        <v>645</v>
      </c>
      <c r="H741" s="301">
        <f>H742+H747+H756+H759+H764+H773+H776+H781+H790</f>
        <v>3013000</v>
      </c>
      <c r="I741" s="301">
        <f>I742+I747+I756+I759+I764+I773+I776+I781+I790</f>
        <v>2572000</v>
      </c>
      <c r="J741" s="301">
        <f>J742+J747+J756+J759+J764+J773+J776+J781+J790</f>
        <v>758500</v>
      </c>
      <c r="K741" s="301">
        <f t="shared" si="389"/>
        <v>1199500</v>
      </c>
    </row>
    <row r="742" spans="1:11" s="223" customFormat="1" x14ac:dyDescent="0.2">
      <c r="A742" s="331" t="s">
        <v>649</v>
      </c>
      <c r="B742" s="285" t="s">
        <v>764</v>
      </c>
      <c r="C742" s="285">
        <v>12</v>
      </c>
      <c r="D742" s="285"/>
      <c r="E742" s="286">
        <v>31</v>
      </c>
      <c r="F742" s="287"/>
      <c r="G742" s="288"/>
      <c r="H742" s="289">
        <f>H743+H745</f>
        <v>29500</v>
      </c>
      <c r="I742" s="289">
        <f>I743+I745</f>
        <v>0</v>
      </c>
      <c r="J742" s="289">
        <f>J743+J745</f>
        <v>1500</v>
      </c>
      <c r="K742" s="289">
        <f t="shared" si="389"/>
        <v>31000</v>
      </c>
    </row>
    <row r="743" spans="1:11" s="258" customFormat="1" x14ac:dyDescent="0.2">
      <c r="A743" s="356" t="s">
        <v>649</v>
      </c>
      <c r="B743" s="291" t="s">
        <v>764</v>
      </c>
      <c r="C743" s="291">
        <v>12</v>
      </c>
      <c r="D743" s="292"/>
      <c r="E743" s="293">
        <v>311</v>
      </c>
      <c r="F743" s="294"/>
      <c r="G743" s="220"/>
      <c r="H743" s="242">
        <f>H744</f>
        <v>24500</v>
      </c>
      <c r="I743" s="242">
        <f>I744</f>
        <v>0</v>
      </c>
      <c r="J743" s="242">
        <f>J744</f>
        <v>1500</v>
      </c>
      <c r="K743" s="242">
        <f t="shared" si="389"/>
        <v>26000</v>
      </c>
    </row>
    <row r="744" spans="1:11" s="223" customFormat="1" ht="15" x14ac:dyDescent="0.2">
      <c r="A744" s="172" t="s">
        <v>649</v>
      </c>
      <c r="B744" s="145" t="s">
        <v>764</v>
      </c>
      <c r="C744" s="145">
        <v>12</v>
      </c>
      <c r="D744" s="146" t="s">
        <v>25</v>
      </c>
      <c r="E744" s="188">
        <v>3111</v>
      </c>
      <c r="F744" s="228" t="s">
        <v>19</v>
      </c>
      <c r="G744" s="220"/>
      <c r="H744" s="222">
        <v>24500</v>
      </c>
      <c r="I744" s="222"/>
      <c r="J744" s="222">
        <v>1500</v>
      </c>
      <c r="K744" s="222">
        <f t="shared" si="389"/>
        <v>26000</v>
      </c>
    </row>
    <row r="745" spans="1:11" s="258" customFormat="1" x14ac:dyDescent="0.2">
      <c r="A745" s="356" t="s">
        <v>649</v>
      </c>
      <c r="B745" s="291" t="s">
        <v>764</v>
      </c>
      <c r="C745" s="291">
        <v>12</v>
      </c>
      <c r="D745" s="292"/>
      <c r="E745" s="293">
        <v>313</v>
      </c>
      <c r="F745" s="294"/>
      <c r="G745" s="220"/>
      <c r="H745" s="242">
        <f>H746</f>
        <v>5000</v>
      </c>
      <c r="I745" s="242">
        <f>I746</f>
        <v>0</v>
      </c>
      <c r="J745" s="242">
        <f>J746</f>
        <v>0</v>
      </c>
      <c r="K745" s="242">
        <f t="shared" si="389"/>
        <v>5000</v>
      </c>
    </row>
    <row r="746" spans="1:11" s="258" customFormat="1" ht="15" x14ac:dyDescent="0.2">
      <c r="A746" s="172" t="s">
        <v>649</v>
      </c>
      <c r="B746" s="145" t="s">
        <v>764</v>
      </c>
      <c r="C746" s="145">
        <v>12</v>
      </c>
      <c r="D746" s="146" t="s">
        <v>25</v>
      </c>
      <c r="E746" s="188">
        <v>3132</v>
      </c>
      <c r="F746" s="228" t="s">
        <v>280</v>
      </c>
      <c r="G746" s="220"/>
      <c r="H746" s="222">
        <v>5000</v>
      </c>
      <c r="I746" s="222"/>
      <c r="J746" s="222"/>
      <c r="K746" s="222">
        <f t="shared" si="389"/>
        <v>5000</v>
      </c>
    </row>
    <row r="747" spans="1:11" s="223" customFormat="1" x14ac:dyDescent="0.2">
      <c r="A747" s="331" t="s">
        <v>649</v>
      </c>
      <c r="B747" s="285" t="s">
        <v>764</v>
      </c>
      <c r="C747" s="285">
        <v>12</v>
      </c>
      <c r="D747" s="285"/>
      <c r="E747" s="286">
        <v>32</v>
      </c>
      <c r="F747" s="287"/>
      <c r="G747" s="288"/>
      <c r="H747" s="289">
        <f>H748+H750+H754</f>
        <v>34500</v>
      </c>
      <c r="I747" s="289">
        <f>I748+I750+I754</f>
        <v>0</v>
      </c>
      <c r="J747" s="289">
        <f>J748+J750+J754</f>
        <v>0</v>
      </c>
      <c r="K747" s="289">
        <f t="shared" si="389"/>
        <v>34500</v>
      </c>
    </row>
    <row r="748" spans="1:11" s="258" customFormat="1" x14ac:dyDescent="0.2">
      <c r="A748" s="356" t="s">
        <v>649</v>
      </c>
      <c r="B748" s="291" t="s">
        <v>764</v>
      </c>
      <c r="C748" s="291">
        <v>12</v>
      </c>
      <c r="D748" s="292"/>
      <c r="E748" s="293">
        <v>321</v>
      </c>
      <c r="F748" s="294"/>
      <c r="G748" s="220"/>
      <c r="H748" s="242">
        <f>H749</f>
        <v>8000</v>
      </c>
      <c r="I748" s="242">
        <f>I749</f>
        <v>0</v>
      </c>
      <c r="J748" s="242">
        <f>J749</f>
        <v>0</v>
      </c>
      <c r="K748" s="242">
        <f t="shared" si="389"/>
        <v>8000</v>
      </c>
    </row>
    <row r="749" spans="1:11" s="223" customFormat="1" ht="15" x14ac:dyDescent="0.2">
      <c r="A749" s="172" t="s">
        <v>649</v>
      </c>
      <c r="B749" s="145" t="s">
        <v>764</v>
      </c>
      <c r="C749" s="145">
        <v>12</v>
      </c>
      <c r="D749" s="146" t="s">
        <v>25</v>
      </c>
      <c r="E749" s="188">
        <v>3211</v>
      </c>
      <c r="F749" s="228" t="s">
        <v>110</v>
      </c>
      <c r="G749" s="220"/>
      <c r="H749" s="222">
        <v>8000</v>
      </c>
      <c r="I749" s="222"/>
      <c r="J749" s="222"/>
      <c r="K749" s="222">
        <f t="shared" si="389"/>
        <v>8000</v>
      </c>
    </row>
    <row r="750" spans="1:11" s="223" customFormat="1" x14ac:dyDescent="0.2">
      <c r="A750" s="356" t="s">
        <v>649</v>
      </c>
      <c r="B750" s="291" t="s">
        <v>764</v>
      </c>
      <c r="C750" s="291">
        <v>12</v>
      </c>
      <c r="D750" s="292"/>
      <c r="E750" s="293">
        <v>323</v>
      </c>
      <c r="F750" s="294"/>
      <c r="G750" s="220"/>
      <c r="H750" s="242">
        <f>H751+H752+H753</f>
        <v>22500</v>
      </c>
      <c r="I750" s="242">
        <f>I751+I752+I753</f>
        <v>0</v>
      </c>
      <c r="J750" s="242">
        <f>J751+J752+J753</f>
        <v>0</v>
      </c>
      <c r="K750" s="242">
        <f t="shared" si="389"/>
        <v>22500</v>
      </c>
    </row>
    <row r="751" spans="1:11" s="223" customFormat="1" ht="15" x14ac:dyDescent="0.2">
      <c r="A751" s="172" t="s">
        <v>649</v>
      </c>
      <c r="B751" s="145" t="s">
        <v>764</v>
      </c>
      <c r="C751" s="145">
        <v>12</v>
      </c>
      <c r="D751" s="146" t="s">
        <v>25</v>
      </c>
      <c r="E751" s="188">
        <v>3233</v>
      </c>
      <c r="F751" s="228" t="s">
        <v>119</v>
      </c>
      <c r="G751" s="220"/>
      <c r="H751" s="222">
        <v>2500</v>
      </c>
      <c r="I751" s="222"/>
      <c r="J751" s="222"/>
      <c r="K751" s="222">
        <f t="shared" si="389"/>
        <v>2500</v>
      </c>
    </row>
    <row r="752" spans="1:11" s="258" customFormat="1" ht="15" x14ac:dyDescent="0.2">
      <c r="A752" s="172" t="s">
        <v>649</v>
      </c>
      <c r="B752" s="145" t="s">
        <v>764</v>
      </c>
      <c r="C752" s="145">
        <v>12</v>
      </c>
      <c r="D752" s="146" t="s">
        <v>25</v>
      </c>
      <c r="E752" s="188">
        <v>3235</v>
      </c>
      <c r="F752" s="228" t="s">
        <v>42</v>
      </c>
      <c r="G752" s="220"/>
      <c r="H752" s="222">
        <v>1000</v>
      </c>
      <c r="I752" s="222"/>
      <c r="J752" s="222"/>
      <c r="K752" s="222">
        <f t="shared" si="389"/>
        <v>1000</v>
      </c>
    </row>
    <row r="753" spans="1:11" s="223" customFormat="1" ht="15" x14ac:dyDescent="0.2">
      <c r="A753" s="172" t="s">
        <v>649</v>
      </c>
      <c r="B753" s="145" t="s">
        <v>764</v>
      </c>
      <c r="C753" s="145">
        <v>12</v>
      </c>
      <c r="D753" s="146" t="s">
        <v>25</v>
      </c>
      <c r="E753" s="188">
        <v>3237</v>
      </c>
      <c r="F753" s="228" t="s">
        <v>36</v>
      </c>
      <c r="G753" s="220"/>
      <c r="H753" s="222">
        <v>19000</v>
      </c>
      <c r="I753" s="222"/>
      <c r="J753" s="222"/>
      <c r="K753" s="222">
        <f t="shared" si="389"/>
        <v>19000</v>
      </c>
    </row>
    <row r="754" spans="1:11" s="258" customFormat="1" x14ac:dyDescent="0.2">
      <c r="A754" s="356" t="s">
        <v>649</v>
      </c>
      <c r="B754" s="291" t="s">
        <v>764</v>
      </c>
      <c r="C754" s="291">
        <v>12</v>
      </c>
      <c r="D754" s="292"/>
      <c r="E754" s="293">
        <v>329</v>
      </c>
      <c r="F754" s="294"/>
      <c r="G754" s="220"/>
      <c r="H754" s="242">
        <f>H755</f>
        <v>4000</v>
      </c>
      <c r="I754" s="242">
        <f>I755</f>
        <v>0</v>
      </c>
      <c r="J754" s="242">
        <f>J755</f>
        <v>0</v>
      </c>
      <c r="K754" s="242">
        <f t="shared" si="389"/>
        <v>4000</v>
      </c>
    </row>
    <row r="755" spans="1:11" s="258" customFormat="1" ht="15" x14ac:dyDescent="0.2">
      <c r="A755" s="172" t="s">
        <v>649</v>
      </c>
      <c r="B755" s="145" t="s">
        <v>764</v>
      </c>
      <c r="C755" s="145">
        <v>12</v>
      </c>
      <c r="D755" s="146" t="s">
        <v>25</v>
      </c>
      <c r="E755" s="188">
        <v>3293</v>
      </c>
      <c r="F755" s="228" t="s">
        <v>124</v>
      </c>
      <c r="G755" s="220"/>
      <c r="H755" s="222">
        <v>4000</v>
      </c>
      <c r="I755" s="222"/>
      <c r="J755" s="222"/>
      <c r="K755" s="222">
        <f t="shared" si="389"/>
        <v>4000</v>
      </c>
    </row>
    <row r="756" spans="1:11" s="223" customFormat="1" x14ac:dyDescent="0.2">
      <c r="A756" s="331" t="s">
        <v>649</v>
      </c>
      <c r="B756" s="285" t="s">
        <v>764</v>
      </c>
      <c r="C756" s="285">
        <v>12</v>
      </c>
      <c r="D756" s="285"/>
      <c r="E756" s="286">
        <v>41</v>
      </c>
      <c r="F756" s="287"/>
      <c r="G756" s="288"/>
      <c r="H756" s="289">
        <f t="shared" ref="H756:J757" si="401">H757</f>
        <v>360000</v>
      </c>
      <c r="I756" s="289">
        <f t="shared" si="401"/>
        <v>250000</v>
      </c>
      <c r="J756" s="289">
        <f t="shared" si="401"/>
        <v>0</v>
      </c>
      <c r="K756" s="289">
        <f t="shared" si="389"/>
        <v>110000</v>
      </c>
    </row>
    <row r="757" spans="1:11" s="258" customFormat="1" x14ac:dyDescent="0.2">
      <c r="A757" s="356" t="s">
        <v>649</v>
      </c>
      <c r="B757" s="291" t="s">
        <v>764</v>
      </c>
      <c r="C757" s="291">
        <v>12</v>
      </c>
      <c r="D757" s="292"/>
      <c r="E757" s="293">
        <v>412</v>
      </c>
      <c r="F757" s="294"/>
      <c r="G757" s="220"/>
      <c r="H757" s="242">
        <f t="shared" si="401"/>
        <v>360000</v>
      </c>
      <c r="I757" s="242">
        <f t="shared" si="401"/>
        <v>250000</v>
      </c>
      <c r="J757" s="242">
        <f t="shared" si="401"/>
        <v>0</v>
      </c>
      <c r="K757" s="242">
        <f t="shared" si="389"/>
        <v>110000</v>
      </c>
    </row>
    <row r="758" spans="1:11" s="258" customFormat="1" ht="15" x14ac:dyDescent="0.2">
      <c r="A758" s="172" t="s">
        <v>649</v>
      </c>
      <c r="B758" s="145" t="s">
        <v>764</v>
      </c>
      <c r="C758" s="145">
        <v>12</v>
      </c>
      <c r="D758" s="146" t="s">
        <v>25</v>
      </c>
      <c r="E758" s="188">
        <v>4126</v>
      </c>
      <c r="F758" s="228" t="s">
        <v>4</v>
      </c>
      <c r="G758" s="220"/>
      <c r="H758" s="222">
        <v>360000</v>
      </c>
      <c r="I758" s="222">
        <v>250000</v>
      </c>
      <c r="J758" s="222"/>
      <c r="K758" s="222">
        <f t="shared" si="389"/>
        <v>110000</v>
      </c>
    </row>
    <row r="759" spans="1:11" s="223" customFormat="1" x14ac:dyDescent="0.2">
      <c r="A759" s="331" t="s">
        <v>649</v>
      </c>
      <c r="B759" s="285" t="s">
        <v>764</v>
      </c>
      <c r="C759" s="285">
        <v>51</v>
      </c>
      <c r="D759" s="285"/>
      <c r="E759" s="286">
        <v>31</v>
      </c>
      <c r="F759" s="287"/>
      <c r="G759" s="288"/>
      <c r="H759" s="289">
        <f>H760+H762</f>
        <v>30500</v>
      </c>
      <c r="I759" s="289">
        <f>I760+I762</f>
        <v>0</v>
      </c>
      <c r="J759" s="289">
        <f>J760+J762</f>
        <v>127000</v>
      </c>
      <c r="K759" s="289">
        <f t="shared" si="389"/>
        <v>157500</v>
      </c>
    </row>
    <row r="760" spans="1:11" s="258" customFormat="1" x14ac:dyDescent="0.2">
      <c r="A760" s="356" t="s">
        <v>649</v>
      </c>
      <c r="B760" s="291" t="s">
        <v>764</v>
      </c>
      <c r="C760" s="291">
        <v>51</v>
      </c>
      <c r="D760" s="292"/>
      <c r="E760" s="293">
        <v>311</v>
      </c>
      <c r="F760" s="294"/>
      <c r="G760" s="220"/>
      <c r="H760" s="242">
        <f>H761</f>
        <v>25000</v>
      </c>
      <c r="I760" s="242">
        <f>I761</f>
        <v>0</v>
      </c>
      <c r="J760" s="242">
        <f>J761</f>
        <v>104000</v>
      </c>
      <c r="K760" s="242">
        <f t="shared" si="389"/>
        <v>129000</v>
      </c>
    </row>
    <row r="761" spans="1:11" s="223" customFormat="1" ht="15" x14ac:dyDescent="0.2">
      <c r="A761" s="172" t="s">
        <v>649</v>
      </c>
      <c r="B761" s="145" t="s">
        <v>764</v>
      </c>
      <c r="C761" s="145">
        <v>51</v>
      </c>
      <c r="D761" s="146" t="s">
        <v>25</v>
      </c>
      <c r="E761" s="188">
        <v>3111</v>
      </c>
      <c r="F761" s="228" t="s">
        <v>19</v>
      </c>
      <c r="G761" s="220"/>
      <c r="H761" s="222">
        <v>25000</v>
      </c>
      <c r="I761" s="222"/>
      <c r="J761" s="222">
        <v>104000</v>
      </c>
      <c r="K761" s="222">
        <f t="shared" si="389"/>
        <v>129000</v>
      </c>
    </row>
    <row r="762" spans="1:11" s="258" customFormat="1" x14ac:dyDescent="0.2">
      <c r="A762" s="356" t="s">
        <v>649</v>
      </c>
      <c r="B762" s="291" t="s">
        <v>764</v>
      </c>
      <c r="C762" s="291">
        <v>51</v>
      </c>
      <c r="D762" s="292"/>
      <c r="E762" s="293">
        <v>313</v>
      </c>
      <c r="F762" s="294"/>
      <c r="G762" s="220"/>
      <c r="H762" s="242">
        <f>H763</f>
        <v>5500</v>
      </c>
      <c r="I762" s="242">
        <f>I763</f>
        <v>0</v>
      </c>
      <c r="J762" s="242">
        <f>J763</f>
        <v>23000</v>
      </c>
      <c r="K762" s="242">
        <f t="shared" si="389"/>
        <v>28500</v>
      </c>
    </row>
    <row r="763" spans="1:11" s="258" customFormat="1" ht="15" x14ac:dyDescent="0.2">
      <c r="A763" s="172" t="s">
        <v>649</v>
      </c>
      <c r="B763" s="145" t="s">
        <v>764</v>
      </c>
      <c r="C763" s="145">
        <v>51</v>
      </c>
      <c r="D763" s="146" t="s">
        <v>25</v>
      </c>
      <c r="E763" s="188">
        <v>3132</v>
      </c>
      <c r="F763" s="228" t="s">
        <v>280</v>
      </c>
      <c r="G763" s="220"/>
      <c r="H763" s="222">
        <v>5500</v>
      </c>
      <c r="I763" s="222"/>
      <c r="J763" s="222">
        <v>23000</v>
      </c>
      <c r="K763" s="222">
        <f t="shared" si="389"/>
        <v>28500</v>
      </c>
    </row>
    <row r="764" spans="1:11" s="223" customFormat="1" x14ac:dyDescent="0.2">
      <c r="A764" s="331" t="s">
        <v>649</v>
      </c>
      <c r="B764" s="285" t="s">
        <v>764</v>
      </c>
      <c r="C764" s="285">
        <v>51</v>
      </c>
      <c r="D764" s="285"/>
      <c r="E764" s="286">
        <v>32</v>
      </c>
      <c r="F764" s="287"/>
      <c r="G764" s="288"/>
      <c r="H764" s="289">
        <f>H765+H767+H771</f>
        <v>64000</v>
      </c>
      <c r="I764" s="289">
        <f>I765+I767+I771</f>
        <v>0</v>
      </c>
      <c r="J764" s="289">
        <f>J765+J767+J771</f>
        <v>115000</v>
      </c>
      <c r="K764" s="289">
        <f t="shared" si="389"/>
        <v>179000</v>
      </c>
    </row>
    <row r="765" spans="1:11" s="258" customFormat="1" x14ac:dyDescent="0.2">
      <c r="A765" s="356" t="s">
        <v>649</v>
      </c>
      <c r="B765" s="291" t="s">
        <v>764</v>
      </c>
      <c r="C765" s="291">
        <v>51</v>
      </c>
      <c r="D765" s="292"/>
      <c r="E765" s="293">
        <v>321</v>
      </c>
      <c r="F765" s="294"/>
      <c r="G765" s="220"/>
      <c r="H765" s="242">
        <f>H766</f>
        <v>30000</v>
      </c>
      <c r="I765" s="242">
        <f>I766</f>
        <v>0</v>
      </c>
      <c r="J765" s="242">
        <f>J766</f>
        <v>0</v>
      </c>
      <c r="K765" s="242">
        <f t="shared" si="389"/>
        <v>30000</v>
      </c>
    </row>
    <row r="766" spans="1:11" s="223" customFormat="1" ht="15" x14ac:dyDescent="0.2">
      <c r="A766" s="172" t="s">
        <v>649</v>
      </c>
      <c r="B766" s="145" t="s">
        <v>764</v>
      </c>
      <c r="C766" s="145">
        <v>51</v>
      </c>
      <c r="D766" s="146" t="s">
        <v>25</v>
      </c>
      <c r="E766" s="188">
        <v>3211</v>
      </c>
      <c r="F766" s="228" t="s">
        <v>110</v>
      </c>
      <c r="G766" s="220"/>
      <c r="H766" s="222">
        <v>30000</v>
      </c>
      <c r="I766" s="222"/>
      <c r="J766" s="222"/>
      <c r="K766" s="222">
        <f t="shared" si="389"/>
        <v>30000</v>
      </c>
    </row>
    <row r="767" spans="1:11" s="223" customFormat="1" x14ac:dyDescent="0.2">
      <c r="A767" s="356" t="s">
        <v>649</v>
      </c>
      <c r="B767" s="291" t="s">
        <v>764</v>
      </c>
      <c r="C767" s="291">
        <v>51</v>
      </c>
      <c r="D767" s="292"/>
      <c r="E767" s="293">
        <v>323</v>
      </c>
      <c r="F767" s="294"/>
      <c r="G767" s="220"/>
      <c r="H767" s="242">
        <f>H768+H769+H770</f>
        <v>24000</v>
      </c>
      <c r="I767" s="242">
        <f>I768+I769+I770</f>
        <v>0</v>
      </c>
      <c r="J767" s="242">
        <f>J768+J769+J770</f>
        <v>110000</v>
      </c>
      <c r="K767" s="242">
        <f t="shared" si="389"/>
        <v>134000</v>
      </c>
    </row>
    <row r="768" spans="1:11" s="223" customFormat="1" ht="15" x14ac:dyDescent="0.2">
      <c r="A768" s="172" t="s">
        <v>649</v>
      </c>
      <c r="B768" s="145" t="s">
        <v>764</v>
      </c>
      <c r="C768" s="145">
        <v>51</v>
      </c>
      <c r="D768" s="146" t="s">
        <v>25</v>
      </c>
      <c r="E768" s="188">
        <v>3233</v>
      </c>
      <c r="F768" s="228" t="s">
        <v>119</v>
      </c>
      <c r="G768" s="220"/>
      <c r="H768" s="222">
        <v>5000</v>
      </c>
      <c r="I768" s="222"/>
      <c r="J768" s="222">
        <v>10000</v>
      </c>
      <c r="K768" s="222">
        <f t="shared" si="389"/>
        <v>15000</v>
      </c>
    </row>
    <row r="769" spans="1:11" s="258" customFormat="1" ht="15" x14ac:dyDescent="0.2">
      <c r="A769" s="172" t="s">
        <v>649</v>
      </c>
      <c r="B769" s="145" t="s">
        <v>764</v>
      </c>
      <c r="C769" s="145">
        <v>51</v>
      </c>
      <c r="D769" s="146" t="s">
        <v>25</v>
      </c>
      <c r="E769" s="188">
        <v>3235</v>
      </c>
      <c r="F769" s="228" t="s">
        <v>42</v>
      </c>
      <c r="G769" s="220"/>
      <c r="H769" s="222">
        <v>4000</v>
      </c>
      <c r="I769" s="222"/>
      <c r="J769" s="222"/>
      <c r="K769" s="222">
        <f t="shared" si="389"/>
        <v>4000</v>
      </c>
    </row>
    <row r="770" spans="1:11" s="223" customFormat="1" ht="15" x14ac:dyDescent="0.2">
      <c r="A770" s="172" t="s">
        <v>649</v>
      </c>
      <c r="B770" s="145" t="s">
        <v>764</v>
      </c>
      <c r="C770" s="145">
        <v>51</v>
      </c>
      <c r="D770" s="146" t="s">
        <v>25</v>
      </c>
      <c r="E770" s="188">
        <v>3237</v>
      </c>
      <c r="F770" s="228" t="s">
        <v>36</v>
      </c>
      <c r="G770" s="220"/>
      <c r="H770" s="222">
        <v>15000</v>
      </c>
      <c r="I770" s="222"/>
      <c r="J770" s="222">
        <v>100000</v>
      </c>
      <c r="K770" s="222">
        <f t="shared" si="389"/>
        <v>115000</v>
      </c>
    </row>
    <row r="771" spans="1:11" s="258" customFormat="1" x14ac:dyDescent="0.2">
      <c r="A771" s="356" t="s">
        <v>649</v>
      </c>
      <c r="B771" s="291" t="s">
        <v>764</v>
      </c>
      <c r="C771" s="291">
        <v>51</v>
      </c>
      <c r="D771" s="292"/>
      <c r="E771" s="293">
        <v>329</v>
      </c>
      <c r="F771" s="294"/>
      <c r="G771" s="220"/>
      <c r="H771" s="242">
        <f>H772</f>
        <v>10000</v>
      </c>
      <c r="I771" s="242">
        <f>I772</f>
        <v>0</v>
      </c>
      <c r="J771" s="242">
        <f>J772</f>
        <v>5000</v>
      </c>
      <c r="K771" s="242">
        <f t="shared" ref="K771:K834" si="402">H771-I771+J771</f>
        <v>15000</v>
      </c>
    </row>
    <row r="772" spans="1:11" s="258" customFormat="1" ht="15" x14ac:dyDescent="0.2">
      <c r="A772" s="172" t="s">
        <v>649</v>
      </c>
      <c r="B772" s="145" t="s">
        <v>764</v>
      </c>
      <c r="C772" s="145">
        <v>51</v>
      </c>
      <c r="D772" s="146" t="s">
        <v>25</v>
      </c>
      <c r="E772" s="188">
        <v>3293</v>
      </c>
      <c r="F772" s="228" t="s">
        <v>124</v>
      </c>
      <c r="G772" s="220"/>
      <c r="H772" s="222">
        <v>10000</v>
      </c>
      <c r="I772" s="222"/>
      <c r="J772" s="222">
        <v>5000</v>
      </c>
      <c r="K772" s="222">
        <f t="shared" si="402"/>
        <v>15000</v>
      </c>
    </row>
    <row r="773" spans="1:11" s="223" customFormat="1" x14ac:dyDescent="0.2">
      <c r="A773" s="331" t="s">
        <v>649</v>
      </c>
      <c r="B773" s="285" t="s">
        <v>764</v>
      </c>
      <c r="C773" s="285">
        <v>51</v>
      </c>
      <c r="D773" s="285"/>
      <c r="E773" s="286">
        <v>41</v>
      </c>
      <c r="F773" s="287"/>
      <c r="G773" s="288"/>
      <c r="H773" s="289">
        <f t="shared" ref="H773:J774" si="403">H774</f>
        <v>100000</v>
      </c>
      <c r="I773" s="289">
        <f t="shared" si="403"/>
        <v>0</v>
      </c>
      <c r="J773" s="289">
        <f t="shared" si="403"/>
        <v>515000</v>
      </c>
      <c r="K773" s="289">
        <f t="shared" si="402"/>
        <v>615000</v>
      </c>
    </row>
    <row r="774" spans="1:11" s="258" customFormat="1" x14ac:dyDescent="0.2">
      <c r="A774" s="356" t="s">
        <v>649</v>
      </c>
      <c r="B774" s="291" t="s">
        <v>764</v>
      </c>
      <c r="C774" s="291">
        <v>51</v>
      </c>
      <c r="D774" s="292"/>
      <c r="E774" s="293">
        <v>412</v>
      </c>
      <c r="F774" s="294"/>
      <c r="G774" s="220"/>
      <c r="H774" s="242">
        <f t="shared" si="403"/>
        <v>100000</v>
      </c>
      <c r="I774" s="242">
        <f t="shared" si="403"/>
        <v>0</v>
      </c>
      <c r="J774" s="242">
        <f t="shared" si="403"/>
        <v>515000</v>
      </c>
      <c r="K774" s="242">
        <f t="shared" si="402"/>
        <v>615000</v>
      </c>
    </row>
    <row r="775" spans="1:11" s="258" customFormat="1" ht="15" x14ac:dyDescent="0.2">
      <c r="A775" s="172" t="s">
        <v>649</v>
      </c>
      <c r="B775" s="145" t="s">
        <v>764</v>
      </c>
      <c r="C775" s="145">
        <v>51</v>
      </c>
      <c r="D775" s="146" t="s">
        <v>25</v>
      </c>
      <c r="E775" s="188">
        <v>4126</v>
      </c>
      <c r="F775" s="228" t="s">
        <v>4</v>
      </c>
      <c r="G775" s="220"/>
      <c r="H775" s="222">
        <v>100000</v>
      </c>
      <c r="I775" s="222"/>
      <c r="J775" s="222">
        <v>515000</v>
      </c>
      <c r="K775" s="222">
        <f t="shared" si="402"/>
        <v>615000</v>
      </c>
    </row>
    <row r="776" spans="1:11" s="223" customFormat="1" x14ac:dyDescent="0.2">
      <c r="A776" s="331" t="s">
        <v>649</v>
      </c>
      <c r="B776" s="285" t="s">
        <v>764</v>
      </c>
      <c r="C776" s="285">
        <v>559</v>
      </c>
      <c r="D776" s="285"/>
      <c r="E776" s="286">
        <v>31</v>
      </c>
      <c r="F776" s="287"/>
      <c r="G776" s="288"/>
      <c r="H776" s="289">
        <f>H777+H779</f>
        <v>129000</v>
      </c>
      <c r="I776" s="289">
        <f>I777+I779</f>
        <v>127000</v>
      </c>
      <c r="J776" s="289">
        <f>J777+J779</f>
        <v>0</v>
      </c>
      <c r="K776" s="289">
        <f t="shared" si="402"/>
        <v>2000</v>
      </c>
    </row>
    <row r="777" spans="1:11" s="258" customFormat="1" x14ac:dyDescent="0.2">
      <c r="A777" s="356" t="s">
        <v>649</v>
      </c>
      <c r="B777" s="291" t="s">
        <v>764</v>
      </c>
      <c r="C777" s="291">
        <v>559</v>
      </c>
      <c r="D777" s="292"/>
      <c r="E777" s="293">
        <v>311</v>
      </c>
      <c r="F777" s="294"/>
      <c r="G777" s="220"/>
      <c r="H777" s="242">
        <f>H778</f>
        <v>105000</v>
      </c>
      <c r="I777" s="242">
        <f>I778</f>
        <v>104000</v>
      </c>
      <c r="J777" s="242">
        <f>J778</f>
        <v>0</v>
      </c>
      <c r="K777" s="242">
        <f t="shared" si="402"/>
        <v>1000</v>
      </c>
    </row>
    <row r="778" spans="1:11" s="223" customFormat="1" ht="15" x14ac:dyDescent="0.2">
      <c r="A778" s="172" t="s">
        <v>649</v>
      </c>
      <c r="B778" s="145" t="s">
        <v>764</v>
      </c>
      <c r="C778" s="145">
        <v>559</v>
      </c>
      <c r="D778" s="146" t="s">
        <v>25</v>
      </c>
      <c r="E778" s="188">
        <v>3111</v>
      </c>
      <c r="F778" s="228" t="s">
        <v>19</v>
      </c>
      <c r="G778" s="220"/>
      <c r="H778" s="222">
        <v>105000</v>
      </c>
      <c r="I778" s="222">
        <v>104000</v>
      </c>
      <c r="J778" s="222"/>
      <c r="K778" s="222">
        <f t="shared" si="402"/>
        <v>1000</v>
      </c>
    </row>
    <row r="779" spans="1:11" s="258" customFormat="1" x14ac:dyDescent="0.2">
      <c r="A779" s="356" t="s">
        <v>649</v>
      </c>
      <c r="B779" s="291" t="s">
        <v>764</v>
      </c>
      <c r="C779" s="291">
        <v>559</v>
      </c>
      <c r="D779" s="292"/>
      <c r="E779" s="293">
        <v>313</v>
      </c>
      <c r="F779" s="294"/>
      <c r="G779" s="220"/>
      <c r="H779" s="242">
        <f>H780</f>
        <v>24000</v>
      </c>
      <c r="I779" s="242">
        <f>I780</f>
        <v>23000</v>
      </c>
      <c r="J779" s="242">
        <f>J780</f>
        <v>0</v>
      </c>
      <c r="K779" s="242">
        <f t="shared" si="402"/>
        <v>1000</v>
      </c>
    </row>
    <row r="780" spans="1:11" s="258" customFormat="1" ht="15" x14ac:dyDescent="0.2">
      <c r="A780" s="172" t="s">
        <v>649</v>
      </c>
      <c r="B780" s="145" t="s">
        <v>764</v>
      </c>
      <c r="C780" s="145">
        <v>559</v>
      </c>
      <c r="D780" s="146" t="s">
        <v>25</v>
      </c>
      <c r="E780" s="188">
        <v>3132</v>
      </c>
      <c r="F780" s="228" t="s">
        <v>280</v>
      </c>
      <c r="G780" s="220"/>
      <c r="H780" s="222">
        <v>24000</v>
      </c>
      <c r="I780" s="222">
        <v>23000</v>
      </c>
      <c r="J780" s="222"/>
      <c r="K780" s="222">
        <f t="shared" si="402"/>
        <v>1000</v>
      </c>
    </row>
    <row r="781" spans="1:11" s="223" customFormat="1" x14ac:dyDescent="0.2">
      <c r="A781" s="331" t="s">
        <v>649</v>
      </c>
      <c r="B781" s="285" t="s">
        <v>764</v>
      </c>
      <c r="C781" s="285">
        <v>559</v>
      </c>
      <c r="D781" s="285"/>
      <c r="E781" s="286">
        <v>32</v>
      </c>
      <c r="F781" s="287"/>
      <c r="G781" s="288"/>
      <c r="H781" s="289">
        <f>H782+H784+H788</f>
        <v>225500</v>
      </c>
      <c r="I781" s="289">
        <f>I782+I784+I788</f>
        <v>195000</v>
      </c>
      <c r="J781" s="289">
        <f>J782+J784+J788</f>
        <v>0</v>
      </c>
      <c r="K781" s="289">
        <f t="shared" si="402"/>
        <v>30500</v>
      </c>
    </row>
    <row r="782" spans="1:11" s="258" customFormat="1" x14ac:dyDescent="0.2">
      <c r="A782" s="356" t="s">
        <v>649</v>
      </c>
      <c r="B782" s="291" t="s">
        <v>764</v>
      </c>
      <c r="C782" s="291">
        <v>559</v>
      </c>
      <c r="D782" s="292"/>
      <c r="E782" s="293">
        <v>321</v>
      </c>
      <c r="F782" s="294"/>
      <c r="G782" s="220"/>
      <c r="H782" s="242">
        <f>H783</f>
        <v>81000</v>
      </c>
      <c r="I782" s="242">
        <f>I783</f>
        <v>65000</v>
      </c>
      <c r="J782" s="242">
        <f>J783</f>
        <v>0</v>
      </c>
      <c r="K782" s="242">
        <f t="shared" si="402"/>
        <v>16000</v>
      </c>
    </row>
    <row r="783" spans="1:11" s="223" customFormat="1" ht="15" x14ac:dyDescent="0.2">
      <c r="A783" s="172" t="s">
        <v>649</v>
      </c>
      <c r="B783" s="145" t="s">
        <v>764</v>
      </c>
      <c r="C783" s="145">
        <v>559</v>
      </c>
      <c r="D783" s="146" t="s">
        <v>25</v>
      </c>
      <c r="E783" s="188">
        <v>3211</v>
      </c>
      <c r="F783" s="228" t="s">
        <v>110</v>
      </c>
      <c r="G783" s="220"/>
      <c r="H783" s="222">
        <v>81000</v>
      </c>
      <c r="I783" s="222">
        <v>65000</v>
      </c>
      <c r="J783" s="222"/>
      <c r="K783" s="222">
        <f t="shared" si="402"/>
        <v>16000</v>
      </c>
    </row>
    <row r="784" spans="1:11" s="223" customFormat="1" x14ac:dyDescent="0.2">
      <c r="A784" s="356" t="s">
        <v>649</v>
      </c>
      <c r="B784" s="291" t="s">
        <v>764</v>
      </c>
      <c r="C784" s="291">
        <v>559</v>
      </c>
      <c r="D784" s="292"/>
      <c r="E784" s="293">
        <v>323</v>
      </c>
      <c r="F784" s="294"/>
      <c r="G784" s="220"/>
      <c r="H784" s="242">
        <f>H785+H786+H787</f>
        <v>123000</v>
      </c>
      <c r="I784" s="242">
        <f>I785+I786+I787</f>
        <v>110000</v>
      </c>
      <c r="J784" s="242">
        <f>J785+J786+J787</f>
        <v>0</v>
      </c>
      <c r="K784" s="242">
        <f t="shared" si="402"/>
        <v>13000</v>
      </c>
    </row>
    <row r="785" spans="1:11" s="223" customFormat="1" ht="15" x14ac:dyDescent="0.2">
      <c r="A785" s="172" t="s">
        <v>649</v>
      </c>
      <c r="B785" s="145" t="s">
        <v>764</v>
      </c>
      <c r="C785" s="145">
        <v>559</v>
      </c>
      <c r="D785" s="146" t="s">
        <v>25</v>
      </c>
      <c r="E785" s="188">
        <v>3233</v>
      </c>
      <c r="F785" s="228" t="s">
        <v>119</v>
      </c>
      <c r="G785" s="220"/>
      <c r="H785" s="222">
        <v>13000</v>
      </c>
      <c r="I785" s="222">
        <v>10000</v>
      </c>
      <c r="J785" s="222"/>
      <c r="K785" s="222">
        <f t="shared" si="402"/>
        <v>3000</v>
      </c>
    </row>
    <row r="786" spans="1:11" s="258" customFormat="1" ht="15" x14ac:dyDescent="0.2">
      <c r="A786" s="172" t="s">
        <v>649</v>
      </c>
      <c r="B786" s="145" t="s">
        <v>764</v>
      </c>
      <c r="C786" s="145">
        <v>559</v>
      </c>
      <c r="D786" s="146" t="s">
        <v>25</v>
      </c>
      <c r="E786" s="188">
        <v>3235</v>
      </c>
      <c r="F786" s="228" t="s">
        <v>42</v>
      </c>
      <c r="G786" s="220"/>
      <c r="H786" s="222">
        <v>4000</v>
      </c>
      <c r="I786" s="222"/>
      <c r="J786" s="222"/>
      <c r="K786" s="222">
        <f t="shared" si="402"/>
        <v>4000</v>
      </c>
    </row>
    <row r="787" spans="1:11" s="223" customFormat="1" ht="15" x14ac:dyDescent="0.2">
      <c r="A787" s="172" t="s">
        <v>649</v>
      </c>
      <c r="B787" s="145" t="s">
        <v>764</v>
      </c>
      <c r="C787" s="145">
        <v>559</v>
      </c>
      <c r="D787" s="146" t="s">
        <v>25</v>
      </c>
      <c r="E787" s="188">
        <v>3237</v>
      </c>
      <c r="F787" s="228" t="s">
        <v>36</v>
      </c>
      <c r="G787" s="220"/>
      <c r="H787" s="222">
        <v>106000</v>
      </c>
      <c r="I787" s="222">
        <v>100000</v>
      </c>
      <c r="J787" s="222"/>
      <c r="K787" s="222">
        <f t="shared" si="402"/>
        <v>6000</v>
      </c>
    </row>
    <row r="788" spans="1:11" s="258" customFormat="1" x14ac:dyDescent="0.2">
      <c r="A788" s="356" t="s">
        <v>649</v>
      </c>
      <c r="B788" s="291" t="s">
        <v>764</v>
      </c>
      <c r="C788" s="291">
        <v>559</v>
      </c>
      <c r="D788" s="292"/>
      <c r="E788" s="293">
        <v>329</v>
      </c>
      <c r="F788" s="294"/>
      <c r="G788" s="220"/>
      <c r="H788" s="242">
        <f>H789</f>
        <v>21500</v>
      </c>
      <c r="I788" s="242">
        <f>I789</f>
        <v>20000</v>
      </c>
      <c r="J788" s="242">
        <f>J789</f>
        <v>0</v>
      </c>
      <c r="K788" s="242">
        <f t="shared" si="402"/>
        <v>1500</v>
      </c>
    </row>
    <row r="789" spans="1:11" s="258" customFormat="1" ht="15" x14ac:dyDescent="0.2">
      <c r="A789" s="172" t="s">
        <v>649</v>
      </c>
      <c r="B789" s="145" t="s">
        <v>764</v>
      </c>
      <c r="C789" s="145">
        <v>559</v>
      </c>
      <c r="D789" s="146" t="s">
        <v>25</v>
      </c>
      <c r="E789" s="188">
        <v>3293</v>
      </c>
      <c r="F789" s="228" t="s">
        <v>124</v>
      </c>
      <c r="G789" s="220"/>
      <c r="H789" s="222">
        <v>21500</v>
      </c>
      <c r="I789" s="222">
        <v>20000</v>
      </c>
      <c r="J789" s="222"/>
      <c r="K789" s="222">
        <f t="shared" si="402"/>
        <v>1500</v>
      </c>
    </row>
    <row r="790" spans="1:11" s="223" customFormat="1" x14ac:dyDescent="0.2">
      <c r="A790" s="331" t="s">
        <v>649</v>
      </c>
      <c r="B790" s="285" t="s">
        <v>764</v>
      </c>
      <c r="C790" s="285">
        <v>559</v>
      </c>
      <c r="D790" s="285"/>
      <c r="E790" s="286">
        <v>41</v>
      </c>
      <c r="F790" s="287"/>
      <c r="G790" s="288"/>
      <c r="H790" s="289">
        <f t="shared" ref="H790:J791" si="404">H791</f>
        <v>2040000</v>
      </c>
      <c r="I790" s="289">
        <f t="shared" si="404"/>
        <v>2000000</v>
      </c>
      <c r="J790" s="289">
        <f t="shared" si="404"/>
        <v>0</v>
      </c>
      <c r="K790" s="289">
        <f t="shared" si="402"/>
        <v>40000</v>
      </c>
    </row>
    <row r="791" spans="1:11" s="196" customFormat="1" x14ac:dyDescent="0.2">
      <c r="A791" s="356" t="s">
        <v>649</v>
      </c>
      <c r="B791" s="291" t="s">
        <v>764</v>
      </c>
      <c r="C791" s="291">
        <v>559</v>
      </c>
      <c r="D791" s="292"/>
      <c r="E791" s="293">
        <v>412</v>
      </c>
      <c r="F791" s="294"/>
      <c r="G791" s="220"/>
      <c r="H791" s="242">
        <f t="shared" si="404"/>
        <v>2040000</v>
      </c>
      <c r="I791" s="242">
        <f t="shared" si="404"/>
        <v>2000000</v>
      </c>
      <c r="J791" s="242">
        <f t="shared" si="404"/>
        <v>0</v>
      </c>
      <c r="K791" s="242">
        <f t="shared" si="402"/>
        <v>40000</v>
      </c>
    </row>
    <row r="792" spans="1:11" s="258" customFormat="1" ht="15" x14ac:dyDescent="0.2">
      <c r="A792" s="172" t="s">
        <v>649</v>
      </c>
      <c r="B792" s="145" t="s">
        <v>764</v>
      </c>
      <c r="C792" s="145">
        <v>559</v>
      </c>
      <c r="D792" s="146" t="s">
        <v>25</v>
      </c>
      <c r="E792" s="188">
        <v>4126</v>
      </c>
      <c r="F792" s="228" t="s">
        <v>4</v>
      </c>
      <c r="G792" s="220"/>
      <c r="H792" s="222">
        <v>2040000</v>
      </c>
      <c r="I792" s="222">
        <v>2000000</v>
      </c>
      <c r="J792" s="222"/>
      <c r="K792" s="222">
        <f t="shared" si="402"/>
        <v>40000</v>
      </c>
    </row>
    <row r="793" spans="1:11" s="258" customFormat="1" ht="33.75" x14ac:dyDescent="0.2">
      <c r="A793" s="353" t="s">
        <v>649</v>
      </c>
      <c r="B793" s="296" t="s">
        <v>777</v>
      </c>
      <c r="C793" s="296"/>
      <c r="D793" s="296"/>
      <c r="E793" s="297"/>
      <c r="F793" s="299" t="s">
        <v>766</v>
      </c>
      <c r="G793" s="300" t="s">
        <v>690</v>
      </c>
      <c r="H793" s="301">
        <f t="shared" ref="H793:J795" si="405">H794</f>
        <v>1500000</v>
      </c>
      <c r="I793" s="301">
        <f t="shared" si="405"/>
        <v>0</v>
      </c>
      <c r="J793" s="301">
        <f t="shared" si="405"/>
        <v>0</v>
      </c>
      <c r="K793" s="301">
        <f t="shared" si="402"/>
        <v>1500000</v>
      </c>
    </row>
    <row r="794" spans="1:11" s="223" customFormat="1" x14ac:dyDescent="0.2">
      <c r="A794" s="331" t="s">
        <v>649</v>
      </c>
      <c r="B794" s="285" t="s">
        <v>777</v>
      </c>
      <c r="C794" s="285">
        <v>11</v>
      </c>
      <c r="D794" s="285"/>
      <c r="E794" s="286">
        <v>41</v>
      </c>
      <c r="F794" s="287"/>
      <c r="G794" s="288"/>
      <c r="H794" s="289">
        <f t="shared" si="405"/>
        <v>1500000</v>
      </c>
      <c r="I794" s="289">
        <f t="shared" si="405"/>
        <v>0</v>
      </c>
      <c r="J794" s="289">
        <f t="shared" si="405"/>
        <v>0</v>
      </c>
      <c r="K794" s="289">
        <f t="shared" si="402"/>
        <v>1500000</v>
      </c>
    </row>
    <row r="795" spans="1:11" s="179" customFormat="1" x14ac:dyDescent="0.2">
      <c r="A795" s="356" t="s">
        <v>649</v>
      </c>
      <c r="B795" s="291" t="s">
        <v>777</v>
      </c>
      <c r="C795" s="291">
        <v>11</v>
      </c>
      <c r="D795" s="292"/>
      <c r="E795" s="293">
        <v>412</v>
      </c>
      <c r="F795" s="294"/>
      <c r="G795" s="220"/>
      <c r="H795" s="242">
        <f t="shared" si="405"/>
        <v>1500000</v>
      </c>
      <c r="I795" s="242">
        <f t="shared" si="405"/>
        <v>0</v>
      </c>
      <c r="J795" s="242">
        <f t="shared" si="405"/>
        <v>0</v>
      </c>
      <c r="K795" s="242">
        <f t="shared" si="402"/>
        <v>1500000</v>
      </c>
    </row>
    <row r="796" spans="1:11" s="152" customFormat="1" x14ac:dyDescent="0.2">
      <c r="A796" s="172" t="s">
        <v>649</v>
      </c>
      <c r="B796" s="145" t="s">
        <v>777</v>
      </c>
      <c r="C796" s="145">
        <v>11</v>
      </c>
      <c r="D796" s="146" t="s">
        <v>25</v>
      </c>
      <c r="E796" s="188">
        <v>4126</v>
      </c>
      <c r="F796" s="228" t="s">
        <v>4</v>
      </c>
      <c r="G796" s="220"/>
      <c r="H796" s="222">
        <v>1500000</v>
      </c>
      <c r="I796" s="222"/>
      <c r="J796" s="222"/>
      <c r="K796" s="222">
        <f t="shared" si="402"/>
        <v>1500000</v>
      </c>
    </row>
    <row r="797" spans="1:11" s="166" customFormat="1" x14ac:dyDescent="0.2">
      <c r="A797" s="359" t="s">
        <v>649</v>
      </c>
      <c r="B797" s="432" t="s">
        <v>701</v>
      </c>
      <c r="C797" s="432"/>
      <c r="D797" s="432"/>
      <c r="E797" s="432"/>
      <c r="F797" s="432"/>
      <c r="G797" s="190"/>
      <c r="H797" s="178">
        <f>H798+H1094+H1026</f>
        <v>4445023715</v>
      </c>
      <c r="I797" s="178">
        <f>I798+I1094+I1026</f>
        <v>14827145</v>
      </c>
      <c r="J797" s="178">
        <f>J798+J1094+J1026</f>
        <v>105946685</v>
      </c>
      <c r="K797" s="178">
        <f t="shared" si="402"/>
        <v>4536143255</v>
      </c>
    </row>
    <row r="798" spans="1:11" s="166" customFormat="1" x14ac:dyDescent="0.2">
      <c r="A798" s="361" t="s">
        <v>649</v>
      </c>
      <c r="B798" s="433" t="s">
        <v>922</v>
      </c>
      <c r="C798" s="433"/>
      <c r="D798" s="433"/>
      <c r="E798" s="433"/>
      <c r="F798" s="433"/>
      <c r="G798" s="180"/>
      <c r="H798" s="151">
        <f>H799+H803+H807+H811+H815+H825+H829+H833+H837+H885+H898+H938+H969+H1012+H997+H1001+H1008</f>
        <v>2630683715</v>
      </c>
      <c r="I798" s="151">
        <f t="shared" ref="I798:J798" si="406">I799+I803+I807+I811+I815+I825+I829+I833+I837+I885+I898+I938+I969+I1012+I997+I1001+I1008</f>
        <v>9057145</v>
      </c>
      <c r="J798" s="151">
        <f t="shared" si="406"/>
        <v>34296685</v>
      </c>
      <c r="K798" s="151">
        <f t="shared" si="402"/>
        <v>2655923255</v>
      </c>
    </row>
    <row r="799" spans="1:11" s="167" customFormat="1" ht="45" x14ac:dyDescent="0.2">
      <c r="A799" s="353" t="s">
        <v>649</v>
      </c>
      <c r="B799" s="296" t="s">
        <v>379</v>
      </c>
      <c r="C799" s="296"/>
      <c r="D799" s="296"/>
      <c r="E799" s="297"/>
      <c r="F799" s="299" t="s">
        <v>380</v>
      </c>
      <c r="G799" s="300" t="s">
        <v>691</v>
      </c>
      <c r="H799" s="301">
        <f t="shared" ref="H799:J800" si="407">H800</f>
        <v>25000000</v>
      </c>
      <c r="I799" s="301">
        <f t="shared" si="407"/>
        <v>0</v>
      </c>
      <c r="J799" s="301">
        <f t="shared" si="407"/>
        <v>0</v>
      </c>
      <c r="K799" s="301">
        <f t="shared" si="402"/>
        <v>25000000</v>
      </c>
    </row>
    <row r="800" spans="1:11" s="223" customFormat="1" x14ac:dyDescent="0.2">
      <c r="A800" s="352" t="s">
        <v>649</v>
      </c>
      <c r="B800" s="302" t="s">
        <v>379</v>
      </c>
      <c r="C800" s="285">
        <v>11</v>
      </c>
      <c r="D800" s="285"/>
      <c r="E800" s="286">
        <v>37</v>
      </c>
      <c r="F800" s="287"/>
      <c r="G800" s="288"/>
      <c r="H800" s="289">
        <f t="shared" si="407"/>
        <v>25000000</v>
      </c>
      <c r="I800" s="289">
        <f t="shared" si="407"/>
        <v>0</v>
      </c>
      <c r="J800" s="289">
        <f t="shared" si="407"/>
        <v>0</v>
      </c>
      <c r="K800" s="289">
        <f t="shared" si="402"/>
        <v>25000000</v>
      </c>
    </row>
    <row r="801" spans="1:11" s="167" customFormat="1" x14ac:dyDescent="0.2">
      <c r="A801" s="181" t="s">
        <v>649</v>
      </c>
      <c r="B801" s="153" t="s">
        <v>379</v>
      </c>
      <c r="C801" s="153">
        <v>11</v>
      </c>
      <c r="D801" s="181"/>
      <c r="E801" s="176">
        <v>372</v>
      </c>
      <c r="F801" s="225"/>
      <c r="G801" s="157"/>
      <c r="H801" s="158">
        <f t="shared" ref="H801:J801" si="408">SUM(H802:H802)</f>
        <v>25000000</v>
      </c>
      <c r="I801" s="158">
        <f t="shared" si="408"/>
        <v>0</v>
      </c>
      <c r="J801" s="158">
        <f t="shared" si="408"/>
        <v>0</v>
      </c>
      <c r="K801" s="158">
        <f t="shared" si="402"/>
        <v>25000000</v>
      </c>
    </row>
    <row r="802" spans="1:11" s="167" customFormat="1" x14ac:dyDescent="0.2">
      <c r="A802" s="182" t="s">
        <v>649</v>
      </c>
      <c r="B802" s="160" t="s">
        <v>379</v>
      </c>
      <c r="C802" s="160">
        <v>11</v>
      </c>
      <c r="D802" s="182" t="s">
        <v>24</v>
      </c>
      <c r="E802" s="183">
        <v>3722</v>
      </c>
      <c r="F802" s="226" t="s">
        <v>609</v>
      </c>
      <c r="G802" s="220"/>
      <c r="H802" s="244">
        <v>25000000</v>
      </c>
      <c r="I802" s="244"/>
      <c r="J802" s="244"/>
      <c r="K802" s="244">
        <f t="shared" si="402"/>
        <v>25000000</v>
      </c>
    </row>
    <row r="803" spans="1:11" s="167" customFormat="1" ht="45" x14ac:dyDescent="0.2">
      <c r="A803" s="353" t="s">
        <v>649</v>
      </c>
      <c r="B803" s="296" t="s">
        <v>52</v>
      </c>
      <c r="C803" s="296"/>
      <c r="D803" s="296"/>
      <c r="E803" s="297"/>
      <c r="F803" s="299" t="s">
        <v>47</v>
      </c>
      <c r="G803" s="300" t="s">
        <v>691</v>
      </c>
      <c r="H803" s="301">
        <f t="shared" ref="H803:J803" si="409">H804</f>
        <v>407000000</v>
      </c>
      <c r="I803" s="301">
        <f t="shared" si="409"/>
        <v>0</v>
      </c>
      <c r="J803" s="301">
        <f t="shared" si="409"/>
        <v>0</v>
      </c>
      <c r="K803" s="301">
        <f t="shared" si="402"/>
        <v>407000000</v>
      </c>
    </row>
    <row r="804" spans="1:11" s="243" customFormat="1" x14ac:dyDescent="0.2">
      <c r="A804" s="352" t="s">
        <v>649</v>
      </c>
      <c r="B804" s="302" t="s">
        <v>52</v>
      </c>
      <c r="C804" s="285">
        <v>11</v>
      </c>
      <c r="D804" s="285"/>
      <c r="E804" s="286">
        <v>36</v>
      </c>
      <c r="F804" s="287"/>
      <c r="G804" s="288"/>
      <c r="H804" s="289">
        <f t="shared" ref="H804:J805" si="410">H805</f>
        <v>407000000</v>
      </c>
      <c r="I804" s="289">
        <f t="shared" si="410"/>
        <v>0</v>
      </c>
      <c r="J804" s="289">
        <f t="shared" si="410"/>
        <v>0</v>
      </c>
      <c r="K804" s="289">
        <f t="shared" si="402"/>
        <v>407000000</v>
      </c>
    </row>
    <row r="805" spans="1:11" s="259" customFormat="1" x14ac:dyDescent="0.2">
      <c r="A805" s="238" t="s">
        <v>649</v>
      </c>
      <c r="B805" s="247" t="s">
        <v>52</v>
      </c>
      <c r="C805" s="237">
        <v>11</v>
      </c>
      <c r="D805" s="238"/>
      <c r="E805" s="248">
        <v>363</v>
      </c>
      <c r="F805" s="240"/>
      <c r="G805" s="241"/>
      <c r="H805" s="246">
        <f t="shared" si="410"/>
        <v>407000000</v>
      </c>
      <c r="I805" s="246">
        <f t="shared" si="410"/>
        <v>0</v>
      </c>
      <c r="J805" s="246">
        <f t="shared" si="410"/>
        <v>0</v>
      </c>
      <c r="K805" s="246">
        <f t="shared" si="402"/>
        <v>407000000</v>
      </c>
    </row>
    <row r="806" spans="1:11" s="152" customFormat="1" x14ac:dyDescent="0.2">
      <c r="A806" s="182" t="s">
        <v>649</v>
      </c>
      <c r="B806" s="160" t="s">
        <v>52</v>
      </c>
      <c r="C806" s="161">
        <v>11</v>
      </c>
      <c r="D806" s="182" t="s">
        <v>24</v>
      </c>
      <c r="E806" s="183">
        <v>3632</v>
      </c>
      <c r="F806" s="226" t="s">
        <v>244</v>
      </c>
      <c r="G806" s="220"/>
      <c r="H806" s="222">
        <v>407000000</v>
      </c>
      <c r="I806" s="222"/>
      <c r="J806" s="222"/>
      <c r="K806" s="222">
        <f t="shared" si="402"/>
        <v>407000000</v>
      </c>
    </row>
    <row r="807" spans="1:11" s="152" customFormat="1" ht="45" x14ac:dyDescent="0.2">
      <c r="A807" s="353" t="s">
        <v>649</v>
      </c>
      <c r="B807" s="296" t="s">
        <v>53</v>
      </c>
      <c r="C807" s="296"/>
      <c r="D807" s="296"/>
      <c r="E807" s="297"/>
      <c r="F807" s="299" t="s">
        <v>46</v>
      </c>
      <c r="G807" s="300" t="s">
        <v>691</v>
      </c>
      <c r="H807" s="301">
        <f t="shared" ref="H807:J808" si="411">H808</f>
        <v>1750000000</v>
      </c>
      <c r="I807" s="301">
        <f t="shared" si="411"/>
        <v>0</v>
      </c>
      <c r="J807" s="301">
        <f t="shared" si="411"/>
        <v>0</v>
      </c>
      <c r="K807" s="301">
        <f t="shared" si="402"/>
        <v>1750000000</v>
      </c>
    </row>
    <row r="808" spans="1:11" s="243" customFormat="1" x14ac:dyDescent="0.2">
      <c r="A808" s="352" t="s">
        <v>649</v>
      </c>
      <c r="B808" s="302" t="s">
        <v>53</v>
      </c>
      <c r="C808" s="285">
        <v>11</v>
      </c>
      <c r="D808" s="285"/>
      <c r="E808" s="286">
        <v>36</v>
      </c>
      <c r="F808" s="287"/>
      <c r="G808" s="288"/>
      <c r="H808" s="289">
        <f t="shared" si="411"/>
        <v>1750000000</v>
      </c>
      <c r="I808" s="289">
        <f t="shared" si="411"/>
        <v>0</v>
      </c>
      <c r="J808" s="289">
        <f t="shared" si="411"/>
        <v>0</v>
      </c>
      <c r="K808" s="289">
        <f t="shared" si="402"/>
        <v>1750000000</v>
      </c>
    </row>
    <row r="809" spans="1:11" s="166" customFormat="1" x14ac:dyDescent="0.2">
      <c r="A809" s="181" t="s">
        <v>649</v>
      </c>
      <c r="B809" s="153" t="s">
        <v>53</v>
      </c>
      <c r="C809" s="154">
        <v>11</v>
      </c>
      <c r="D809" s="181"/>
      <c r="E809" s="176">
        <v>363</v>
      </c>
      <c r="F809" s="225"/>
      <c r="G809" s="157"/>
      <c r="H809" s="158">
        <f t="shared" ref="H809:J809" si="412">SUM(H810)</f>
        <v>1750000000</v>
      </c>
      <c r="I809" s="158">
        <f t="shared" si="412"/>
        <v>0</v>
      </c>
      <c r="J809" s="158">
        <f t="shared" si="412"/>
        <v>0</v>
      </c>
      <c r="K809" s="158">
        <f t="shared" si="402"/>
        <v>1750000000</v>
      </c>
    </row>
    <row r="810" spans="1:11" s="166" customFormat="1" ht="15" x14ac:dyDescent="0.2">
      <c r="A810" s="182" t="s">
        <v>649</v>
      </c>
      <c r="B810" s="160" t="s">
        <v>53</v>
      </c>
      <c r="C810" s="161">
        <v>11</v>
      </c>
      <c r="D810" s="182" t="s">
        <v>24</v>
      </c>
      <c r="E810" s="183">
        <v>3632</v>
      </c>
      <c r="F810" s="226" t="s">
        <v>244</v>
      </c>
      <c r="G810" s="220"/>
      <c r="H810" s="222">
        <v>1750000000</v>
      </c>
      <c r="I810" s="222"/>
      <c r="J810" s="222"/>
      <c r="K810" s="222">
        <f t="shared" si="402"/>
        <v>1750000000</v>
      </c>
    </row>
    <row r="811" spans="1:11" s="223" customFormat="1" ht="45" x14ac:dyDescent="0.2">
      <c r="A811" s="353" t="s">
        <v>649</v>
      </c>
      <c r="B811" s="296" t="s">
        <v>80</v>
      </c>
      <c r="C811" s="296"/>
      <c r="D811" s="296"/>
      <c r="E811" s="297"/>
      <c r="F811" s="299" t="s">
        <v>308</v>
      </c>
      <c r="G811" s="300" t="s">
        <v>691</v>
      </c>
      <c r="H811" s="301">
        <f>H812</f>
        <v>11262625</v>
      </c>
      <c r="I811" s="301">
        <f>I812</f>
        <v>0</v>
      </c>
      <c r="J811" s="301">
        <f>J812</f>
        <v>0</v>
      </c>
      <c r="K811" s="301">
        <f t="shared" si="402"/>
        <v>11262625</v>
      </c>
    </row>
    <row r="812" spans="1:11" s="223" customFormat="1" x14ac:dyDescent="0.2">
      <c r="A812" s="352" t="s">
        <v>649</v>
      </c>
      <c r="B812" s="302" t="s">
        <v>80</v>
      </c>
      <c r="C812" s="285">
        <v>11</v>
      </c>
      <c r="D812" s="285"/>
      <c r="E812" s="286">
        <v>36</v>
      </c>
      <c r="F812" s="287"/>
      <c r="G812" s="288"/>
      <c r="H812" s="289">
        <f t="shared" ref="H812:J813" si="413">H813</f>
        <v>11262625</v>
      </c>
      <c r="I812" s="289">
        <f t="shared" si="413"/>
        <v>0</v>
      </c>
      <c r="J812" s="289">
        <f t="shared" si="413"/>
        <v>0</v>
      </c>
      <c r="K812" s="289">
        <f t="shared" si="402"/>
        <v>11262625</v>
      </c>
    </row>
    <row r="813" spans="1:11" s="166" customFormat="1" x14ac:dyDescent="0.2">
      <c r="A813" s="181" t="s">
        <v>649</v>
      </c>
      <c r="B813" s="153" t="s">
        <v>80</v>
      </c>
      <c r="C813" s="154">
        <v>11</v>
      </c>
      <c r="D813" s="181"/>
      <c r="E813" s="176">
        <v>363</v>
      </c>
      <c r="F813" s="225"/>
      <c r="G813" s="157"/>
      <c r="H813" s="158">
        <f t="shared" si="413"/>
        <v>11262625</v>
      </c>
      <c r="I813" s="158">
        <f t="shared" si="413"/>
        <v>0</v>
      </c>
      <c r="J813" s="158">
        <f t="shared" si="413"/>
        <v>0</v>
      </c>
      <c r="K813" s="158">
        <f t="shared" si="402"/>
        <v>11262625</v>
      </c>
    </row>
    <row r="814" spans="1:11" s="166" customFormat="1" ht="15" x14ac:dyDescent="0.2">
      <c r="A814" s="182" t="s">
        <v>649</v>
      </c>
      <c r="B814" s="160" t="s">
        <v>80</v>
      </c>
      <c r="C814" s="161">
        <v>11</v>
      </c>
      <c r="D814" s="182" t="s">
        <v>24</v>
      </c>
      <c r="E814" s="183">
        <v>3631</v>
      </c>
      <c r="F814" s="226" t="s">
        <v>233</v>
      </c>
      <c r="G814" s="220"/>
      <c r="H814" s="222">
        <v>11262625</v>
      </c>
      <c r="I814" s="222"/>
      <c r="J814" s="222"/>
      <c r="K814" s="222">
        <f t="shared" si="402"/>
        <v>11262625</v>
      </c>
    </row>
    <row r="815" spans="1:11" s="167" customFormat="1" ht="45" x14ac:dyDescent="0.2">
      <c r="A815" s="353" t="s">
        <v>649</v>
      </c>
      <c r="B815" s="296" t="s">
        <v>174</v>
      </c>
      <c r="C815" s="296"/>
      <c r="D815" s="296"/>
      <c r="E815" s="297"/>
      <c r="F815" s="299" t="s">
        <v>597</v>
      </c>
      <c r="G815" s="300" t="s">
        <v>691</v>
      </c>
      <c r="H815" s="301">
        <f t="shared" ref="H815:I815" si="414">H816+H822+H819</f>
        <v>137000000</v>
      </c>
      <c r="I815" s="301">
        <f t="shared" si="414"/>
        <v>219130</v>
      </c>
      <c r="J815" s="301">
        <f t="shared" ref="J815" si="415">J816+J822+J819</f>
        <v>0</v>
      </c>
      <c r="K815" s="301">
        <f t="shared" si="402"/>
        <v>136780870</v>
      </c>
    </row>
    <row r="816" spans="1:11" s="223" customFormat="1" x14ac:dyDescent="0.2">
      <c r="A816" s="352" t="s">
        <v>649</v>
      </c>
      <c r="B816" s="302" t="s">
        <v>174</v>
      </c>
      <c r="C816" s="285">
        <v>11</v>
      </c>
      <c r="D816" s="285"/>
      <c r="E816" s="286">
        <v>35</v>
      </c>
      <c r="F816" s="287"/>
      <c r="G816" s="288"/>
      <c r="H816" s="289">
        <f t="shared" ref="H816:J816" si="416">H817</f>
        <v>60000000</v>
      </c>
      <c r="I816" s="289">
        <f t="shared" si="416"/>
        <v>0</v>
      </c>
      <c r="J816" s="289">
        <f t="shared" si="416"/>
        <v>0</v>
      </c>
      <c r="K816" s="289">
        <f t="shared" si="402"/>
        <v>60000000</v>
      </c>
    </row>
    <row r="817" spans="1:11" s="167" customFormat="1" x14ac:dyDescent="0.2">
      <c r="A817" s="181" t="s">
        <v>649</v>
      </c>
      <c r="B817" s="153" t="s">
        <v>174</v>
      </c>
      <c r="C817" s="154">
        <v>11</v>
      </c>
      <c r="D817" s="181"/>
      <c r="E817" s="156">
        <v>352</v>
      </c>
      <c r="F817" s="225"/>
      <c r="G817" s="157"/>
      <c r="H817" s="158">
        <f t="shared" ref="H817:J817" si="417">SUM(H818)</f>
        <v>60000000</v>
      </c>
      <c r="I817" s="158">
        <f t="shared" si="417"/>
        <v>0</v>
      </c>
      <c r="J817" s="158">
        <f t="shared" si="417"/>
        <v>0</v>
      </c>
      <c r="K817" s="158">
        <f t="shared" si="402"/>
        <v>60000000</v>
      </c>
    </row>
    <row r="818" spans="1:11" s="167" customFormat="1" ht="30" x14ac:dyDescent="0.2">
      <c r="A818" s="182" t="s">
        <v>649</v>
      </c>
      <c r="B818" s="160" t="s">
        <v>174</v>
      </c>
      <c r="C818" s="161">
        <v>11</v>
      </c>
      <c r="D818" s="182" t="s">
        <v>24</v>
      </c>
      <c r="E818" s="183">
        <v>3522</v>
      </c>
      <c r="F818" s="226" t="s">
        <v>665</v>
      </c>
      <c r="G818" s="220"/>
      <c r="H818" s="244">
        <v>60000000</v>
      </c>
      <c r="I818" s="244"/>
      <c r="J818" s="244"/>
      <c r="K818" s="244">
        <f t="shared" si="402"/>
        <v>60000000</v>
      </c>
    </row>
    <row r="819" spans="1:11" s="167" customFormat="1" x14ac:dyDescent="0.2">
      <c r="A819" s="352" t="s">
        <v>649</v>
      </c>
      <c r="B819" s="302" t="s">
        <v>174</v>
      </c>
      <c r="C819" s="285">
        <v>11</v>
      </c>
      <c r="D819" s="285"/>
      <c r="E819" s="286">
        <v>38</v>
      </c>
      <c r="F819" s="287"/>
      <c r="G819" s="288"/>
      <c r="H819" s="289">
        <f t="shared" ref="H819:J820" si="418">H820</f>
        <v>22000000</v>
      </c>
      <c r="I819" s="289">
        <f t="shared" si="418"/>
        <v>219130</v>
      </c>
      <c r="J819" s="289">
        <f t="shared" si="418"/>
        <v>0</v>
      </c>
      <c r="K819" s="289">
        <f t="shared" si="402"/>
        <v>21780870</v>
      </c>
    </row>
    <row r="820" spans="1:11" s="243" customFormat="1" x14ac:dyDescent="0.2">
      <c r="A820" s="181" t="s">
        <v>649</v>
      </c>
      <c r="B820" s="153" t="s">
        <v>174</v>
      </c>
      <c r="C820" s="154">
        <v>11</v>
      </c>
      <c r="D820" s="181"/>
      <c r="E820" s="176">
        <v>386</v>
      </c>
      <c r="F820" s="225"/>
      <c r="G820" s="157"/>
      <c r="H820" s="158">
        <f t="shared" si="418"/>
        <v>22000000</v>
      </c>
      <c r="I820" s="158">
        <f t="shared" si="418"/>
        <v>219130</v>
      </c>
      <c r="J820" s="158">
        <f t="shared" si="418"/>
        <v>0</v>
      </c>
      <c r="K820" s="158">
        <f t="shared" si="402"/>
        <v>21780870</v>
      </c>
    </row>
    <row r="821" spans="1:11" s="166" customFormat="1" ht="45" x14ac:dyDescent="0.2">
      <c r="A821" s="182" t="s">
        <v>649</v>
      </c>
      <c r="B821" s="160" t="s">
        <v>174</v>
      </c>
      <c r="C821" s="161">
        <v>11</v>
      </c>
      <c r="D821" s="182" t="s">
        <v>24</v>
      </c>
      <c r="E821" s="183">
        <v>3862</v>
      </c>
      <c r="F821" s="226" t="s">
        <v>718</v>
      </c>
      <c r="G821" s="220"/>
      <c r="H821" s="244">
        <v>22000000</v>
      </c>
      <c r="I821" s="244">
        <v>219130</v>
      </c>
      <c r="J821" s="244"/>
      <c r="K821" s="244">
        <f t="shared" si="402"/>
        <v>21780870</v>
      </c>
    </row>
    <row r="822" spans="1:11" s="223" customFormat="1" x14ac:dyDescent="0.2">
      <c r="A822" s="352" t="s">
        <v>649</v>
      </c>
      <c r="B822" s="302" t="s">
        <v>174</v>
      </c>
      <c r="C822" s="285">
        <v>11</v>
      </c>
      <c r="D822" s="285"/>
      <c r="E822" s="286">
        <v>51</v>
      </c>
      <c r="F822" s="287"/>
      <c r="G822" s="288"/>
      <c r="H822" s="289">
        <f t="shared" ref="H822:J822" si="419">H823</f>
        <v>55000000</v>
      </c>
      <c r="I822" s="289">
        <f t="shared" si="419"/>
        <v>0</v>
      </c>
      <c r="J822" s="289">
        <f t="shared" si="419"/>
        <v>0</v>
      </c>
      <c r="K822" s="289">
        <f t="shared" si="402"/>
        <v>55000000</v>
      </c>
    </row>
    <row r="823" spans="1:11" s="223" customFormat="1" x14ac:dyDescent="0.2">
      <c r="A823" s="181" t="s">
        <v>649</v>
      </c>
      <c r="B823" s="153" t="s">
        <v>174</v>
      </c>
      <c r="C823" s="154">
        <v>11</v>
      </c>
      <c r="D823" s="181"/>
      <c r="E823" s="176">
        <v>516</v>
      </c>
      <c r="F823" s="225"/>
      <c r="G823" s="157"/>
      <c r="H823" s="158">
        <f t="shared" ref="H823:J823" si="420">SUM(H824)</f>
        <v>55000000</v>
      </c>
      <c r="I823" s="158">
        <f t="shared" si="420"/>
        <v>0</v>
      </c>
      <c r="J823" s="158">
        <f t="shared" si="420"/>
        <v>0</v>
      </c>
      <c r="K823" s="158">
        <f t="shared" si="402"/>
        <v>55000000</v>
      </c>
    </row>
    <row r="824" spans="1:11" s="223" customFormat="1" ht="30" x14ac:dyDescent="0.2">
      <c r="A824" s="182" t="s">
        <v>649</v>
      </c>
      <c r="B824" s="160" t="s">
        <v>174</v>
      </c>
      <c r="C824" s="161">
        <v>11</v>
      </c>
      <c r="D824" s="182" t="s">
        <v>24</v>
      </c>
      <c r="E824" s="183">
        <v>5163</v>
      </c>
      <c r="F824" s="226" t="s">
        <v>393</v>
      </c>
      <c r="G824" s="220"/>
      <c r="H824" s="222">
        <v>55000000</v>
      </c>
      <c r="I824" s="222"/>
      <c r="J824" s="222"/>
      <c r="K824" s="222">
        <f t="shared" si="402"/>
        <v>55000000</v>
      </c>
    </row>
    <row r="825" spans="1:11" s="166" customFormat="1" ht="45" x14ac:dyDescent="0.2">
      <c r="A825" s="353" t="s">
        <v>649</v>
      </c>
      <c r="B825" s="296" t="s">
        <v>106</v>
      </c>
      <c r="C825" s="296"/>
      <c r="D825" s="296"/>
      <c r="E825" s="297"/>
      <c r="F825" s="299" t="s">
        <v>95</v>
      </c>
      <c r="G825" s="300" t="s">
        <v>691</v>
      </c>
      <c r="H825" s="301">
        <f t="shared" ref="H825:J827" si="421">H826</f>
        <v>430000</v>
      </c>
      <c r="I825" s="301">
        <f t="shared" si="421"/>
        <v>0</v>
      </c>
      <c r="J825" s="301">
        <f t="shared" si="421"/>
        <v>0</v>
      </c>
      <c r="K825" s="301">
        <f t="shared" si="402"/>
        <v>430000</v>
      </c>
    </row>
    <row r="826" spans="1:11" s="166" customFormat="1" x14ac:dyDescent="0.2">
      <c r="A826" s="352" t="s">
        <v>649</v>
      </c>
      <c r="B826" s="302" t="s">
        <v>106</v>
      </c>
      <c r="C826" s="285">
        <v>11</v>
      </c>
      <c r="D826" s="285"/>
      <c r="E826" s="286">
        <v>36</v>
      </c>
      <c r="F826" s="287"/>
      <c r="G826" s="288"/>
      <c r="H826" s="289">
        <f t="shared" si="421"/>
        <v>430000</v>
      </c>
      <c r="I826" s="289">
        <f t="shared" si="421"/>
        <v>0</v>
      </c>
      <c r="J826" s="289">
        <f t="shared" si="421"/>
        <v>0</v>
      </c>
      <c r="K826" s="289">
        <f t="shared" si="402"/>
        <v>430000</v>
      </c>
    </row>
    <row r="827" spans="1:11" s="167" customFormat="1" x14ac:dyDescent="0.2">
      <c r="A827" s="181" t="s">
        <v>649</v>
      </c>
      <c r="B827" s="153" t="s">
        <v>106</v>
      </c>
      <c r="C827" s="154">
        <v>11</v>
      </c>
      <c r="D827" s="181"/>
      <c r="E827" s="176">
        <v>362</v>
      </c>
      <c r="F827" s="225"/>
      <c r="G827" s="157"/>
      <c r="H827" s="158">
        <f t="shared" si="421"/>
        <v>430000</v>
      </c>
      <c r="I827" s="158">
        <f t="shared" si="421"/>
        <v>0</v>
      </c>
      <c r="J827" s="158">
        <f t="shared" si="421"/>
        <v>0</v>
      </c>
      <c r="K827" s="158">
        <f t="shared" si="402"/>
        <v>430000</v>
      </c>
    </row>
    <row r="828" spans="1:11" s="223" customFormat="1" ht="30" x14ac:dyDescent="0.2">
      <c r="A828" s="182" t="s">
        <v>649</v>
      </c>
      <c r="B828" s="160" t="s">
        <v>106</v>
      </c>
      <c r="C828" s="161">
        <v>11</v>
      </c>
      <c r="D828" s="182" t="s">
        <v>24</v>
      </c>
      <c r="E828" s="183">
        <v>3621</v>
      </c>
      <c r="F828" s="226" t="s">
        <v>673</v>
      </c>
      <c r="G828" s="220"/>
      <c r="H828" s="244">
        <v>430000</v>
      </c>
      <c r="I828" s="244"/>
      <c r="J828" s="244"/>
      <c r="K828" s="244">
        <f t="shared" si="402"/>
        <v>430000</v>
      </c>
    </row>
    <row r="829" spans="1:11" s="167" customFormat="1" ht="47.25" x14ac:dyDescent="0.2">
      <c r="A829" s="353" t="s">
        <v>649</v>
      </c>
      <c r="B829" s="296" t="s">
        <v>708</v>
      </c>
      <c r="C829" s="296"/>
      <c r="D829" s="296"/>
      <c r="E829" s="297"/>
      <c r="F829" s="299" t="s">
        <v>709</v>
      </c>
      <c r="G829" s="300" t="s">
        <v>691</v>
      </c>
      <c r="H829" s="301">
        <f t="shared" ref="H829:J831" si="422">H830</f>
        <v>100000</v>
      </c>
      <c r="I829" s="301">
        <f t="shared" si="422"/>
        <v>90000</v>
      </c>
      <c r="J829" s="301">
        <f t="shared" si="422"/>
        <v>0</v>
      </c>
      <c r="K829" s="301">
        <f t="shared" si="402"/>
        <v>10000</v>
      </c>
    </row>
    <row r="830" spans="1:11" s="167" customFormat="1" x14ac:dyDescent="0.2">
      <c r="A830" s="352" t="s">
        <v>649</v>
      </c>
      <c r="B830" s="302" t="s">
        <v>708</v>
      </c>
      <c r="C830" s="285">
        <v>11</v>
      </c>
      <c r="D830" s="285"/>
      <c r="E830" s="286">
        <v>35</v>
      </c>
      <c r="F830" s="287"/>
      <c r="G830" s="288"/>
      <c r="H830" s="289">
        <f t="shared" si="422"/>
        <v>100000</v>
      </c>
      <c r="I830" s="289">
        <f t="shared" si="422"/>
        <v>90000</v>
      </c>
      <c r="J830" s="289">
        <f t="shared" si="422"/>
        <v>0</v>
      </c>
      <c r="K830" s="289">
        <f t="shared" si="402"/>
        <v>10000</v>
      </c>
    </row>
    <row r="831" spans="1:11" s="223" customFormat="1" x14ac:dyDescent="0.2">
      <c r="A831" s="181" t="s">
        <v>649</v>
      </c>
      <c r="B831" s="153" t="s">
        <v>708</v>
      </c>
      <c r="C831" s="154">
        <v>11</v>
      </c>
      <c r="D831" s="181"/>
      <c r="E831" s="176">
        <v>352</v>
      </c>
      <c r="F831" s="225"/>
      <c r="G831" s="157"/>
      <c r="H831" s="158">
        <f t="shared" si="422"/>
        <v>100000</v>
      </c>
      <c r="I831" s="158">
        <f t="shared" si="422"/>
        <v>90000</v>
      </c>
      <c r="J831" s="158">
        <f t="shared" si="422"/>
        <v>0</v>
      </c>
      <c r="K831" s="158">
        <f t="shared" si="402"/>
        <v>10000</v>
      </c>
    </row>
    <row r="832" spans="1:11" s="166" customFormat="1" ht="30" x14ac:dyDescent="0.2">
      <c r="A832" s="182" t="s">
        <v>649</v>
      </c>
      <c r="B832" s="160" t="s">
        <v>708</v>
      </c>
      <c r="C832" s="161">
        <v>11</v>
      </c>
      <c r="D832" s="182" t="s">
        <v>24</v>
      </c>
      <c r="E832" s="183">
        <v>3522</v>
      </c>
      <c r="F832" s="226" t="s">
        <v>665</v>
      </c>
      <c r="G832" s="220"/>
      <c r="H832" s="244">
        <v>100000</v>
      </c>
      <c r="I832" s="244">
        <v>90000</v>
      </c>
      <c r="J832" s="244"/>
      <c r="K832" s="244">
        <f t="shared" si="402"/>
        <v>10000</v>
      </c>
    </row>
    <row r="833" spans="1:11" s="167" customFormat="1" ht="45" x14ac:dyDescent="0.2">
      <c r="A833" s="353" t="s">
        <v>649</v>
      </c>
      <c r="B833" s="296" t="s">
        <v>108</v>
      </c>
      <c r="C833" s="296"/>
      <c r="D833" s="296"/>
      <c r="E833" s="297"/>
      <c r="F833" s="299" t="s">
        <v>595</v>
      </c>
      <c r="G833" s="300" t="s">
        <v>691</v>
      </c>
      <c r="H833" s="301">
        <f t="shared" ref="H833:J833" si="423">H834</f>
        <v>248737375</v>
      </c>
      <c r="I833" s="301">
        <f t="shared" si="423"/>
        <v>0</v>
      </c>
      <c r="J833" s="301">
        <f t="shared" si="423"/>
        <v>0</v>
      </c>
      <c r="K833" s="301">
        <f t="shared" si="402"/>
        <v>248737375</v>
      </c>
    </row>
    <row r="834" spans="1:11" s="223" customFormat="1" x14ac:dyDescent="0.2">
      <c r="A834" s="352" t="s">
        <v>649</v>
      </c>
      <c r="B834" s="302" t="s">
        <v>108</v>
      </c>
      <c r="C834" s="285">
        <v>11</v>
      </c>
      <c r="D834" s="285"/>
      <c r="E834" s="286">
        <v>35</v>
      </c>
      <c r="F834" s="287"/>
      <c r="G834" s="288"/>
      <c r="H834" s="289">
        <f t="shared" ref="H834:J834" si="424">H835</f>
        <v>248737375</v>
      </c>
      <c r="I834" s="289">
        <f t="shared" si="424"/>
        <v>0</v>
      </c>
      <c r="J834" s="289">
        <f t="shared" si="424"/>
        <v>0</v>
      </c>
      <c r="K834" s="289">
        <f t="shared" si="402"/>
        <v>248737375</v>
      </c>
    </row>
    <row r="835" spans="1:11" s="166" customFormat="1" x14ac:dyDescent="0.2">
      <c r="A835" s="181" t="s">
        <v>649</v>
      </c>
      <c r="B835" s="153" t="s">
        <v>108</v>
      </c>
      <c r="C835" s="154">
        <v>11</v>
      </c>
      <c r="D835" s="181"/>
      <c r="E835" s="156">
        <v>352</v>
      </c>
      <c r="F835" s="225"/>
      <c r="G835" s="157"/>
      <c r="H835" s="158">
        <f t="shared" ref="H835:J835" si="425">SUM(H836)</f>
        <v>248737375</v>
      </c>
      <c r="I835" s="158">
        <f t="shared" si="425"/>
        <v>0</v>
      </c>
      <c r="J835" s="158">
        <f t="shared" si="425"/>
        <v>0</v>
      </c>
      <c r="K835" s="158">
        <f t="shared" ref="K835:K898" si="426">H835-I835+J835</f>
        <v>248737375</v>
      </c>
    </row>
    <row r="836" spans="1:11" s="166" customFormat="1" ht="30" x14ac:dyDescent="0.2">
      <c r="A836" s="182" t="s">
        <v>649</v>
      </c>
      <c r="B836" s="160" t="s">
        <v>108</v>
      </c>
      <c r="C836" s="161">
        <v>11</v>
      </c>
      <c r="D836" s="182" t="s">
        <v>24</v>
      </c>
      <c r="E836" s="163">
        <v>3522</v>
      </c>
      <c r="F836" s="226" t="s">
        <v>665</v>
      </c>
      <c r="G836" s="220"/>
      <c r="H836" s="244">
        <v>248737375</v>
      </c>
      <c r="I836" s="244"/>
      <c r="J836" s="244"/>
      <c r="K836" s="244">
        <f t="shared" si="426"/>
        <v>248737375</v>
      </c>
    </row>
    <row r="837" spans="1:11" s="167" customFormat="1" ht="47.25" x14ac:dyDescent="0.2">
      <c r="A837" s="308" t="s">
        <v>649</v>
      </c>
      <c r="B837" s="295" t="s">
        <v>682</v>
      </c>
      <c r="C837" s="296"/>
      <c r="D837" s="308"/>
      <c r="E837" s="298"/>
      <c r="F837" s="309" t="s">
        <v>658</v>
      </c>
      <c r="G837" s="300" t="s">
        <v>691</v>
      </c>
      <c r="H837" s="301">
        <f>H838+H843+H853+H861+H870+H878+H848+H858+H865+H875+H882</f>
        <v>31522235</v>
      </c>
      <c r="I837" s="301">
        <f>I838+I843+I853+I861+I870+I878+I848+I858+I865+I875+I882</f>
        <v>7538065</v>
      </c>
      <c r="J837" s="301">
        <f>J838+J843+J853+J861+J870+J878+J848+J858+J865+J875+J882</f>
        <v>7538065</v>
      </c>
      <c r="K837" s="301">
        <f t="shared" si="426"/>
        <v>31522235</v>
      </c>
    </row>
    <row r="838" spans="1:11" s="223" customFormat="1" x14ac:dyDescent="0.2">
      <c r="A838" s="352" t="s">
        <v>649</v>
      </c>
      <c r="B838" s="302" t="s">
        <v>682</v>
      </c>
      <c r="C838" s="285">
        <v>12</v>
      </c>
      <c r="D838" s="285"/>
      <c r="E838" s="286">
        <v>31</v>
      </c>
      <c r="F838" s="287"/>
      <c r="G838" s="288"/>
      <c r="H838" s="289">
        <f t="shared" ref="H838:I838" si="427">H839+H841</f>
        <v>20800</v>
      </c>
      <c r="I838" s="289">
        <f t="shared" si="427"/>
        <v>0</v>
      </c>
      <c r="J838" s="289">
        <f t="shared" ref="J838" si="428">J839+J841</f>
        <v>0</v>
      </c>
      <c r="K838" s="289">
        <f t="shared" si="426"/>
        <v>20800</v>
      </c>
    </row>
    <row r="839" spans="1:11" s="166" customFormat="1" x14ac:dyDescent="0.2">
      <c r="A839" s="238" t="s">
        <v>649</v>
      </c>
      <c r="B839" s="247" t="s">
        <v>682</v>
      </c>
      <c r="C839" s="169">
        <v>12</v>
      </c>
      <c r="D839" s="185"/>
      <c r="E839" s="203">
        <v>311</v>
      </c>
      <c r="F839" s="231"/>
      <c r="G839" s="164"/>
      <c r="H839" s="159">
        <f t="shared" ref="H839:J839" si="429">H840</f>
        <v>18000</v>
      </c>
      <c r="I839" s="159">
        <f t="shared" si="429"/>
        <v>0</v>
      </c>
      <c r="J839" s="159">
        <f t="shared" si="429"/>
        <v>0</v>
      </c>
      <c r="K839" s="159">
        <f t="shared" si="426"/>
        <v>18000</v>
      </c>
    </row>
    <row r="840" spans="1:11" s="166" customFormat="1" ht="15" x14ac:dyDescent="0.2">
      <c r="A840" s="182" t="s">
        <v>649</v>
      </c>
      <c r="B840" s="160" t="s">
        <v>682</v>
      </c>
      <c r="C840" s="145">
        <v>12</v>
      </c>
      <c r="D840" s="146" t="s">
        <v>18</v>
      </c>
      <c r="E840" s="188">
        <v>3111</v>
      </c>
      <c r="F840" s="228" t="s">
        <v>19</v>
      </c>
      <c r="G840" s="220"/>
      <c r="H840" s="244">
        <v>18000</v>
      </c>
      <c r="I840" s="244"/>
      <c r="J840" s="244"/>
      <c r="K840" s="244">
        <f t="shared" si="426"/>
        <v>18000</v>
      </c>
    </row>
    <row r="841" spans="1:11" s="167" customFormat="1" x14ac:dyDescent="0.2">
      <c r="A841" s="238" t="s">
        <v>649</v>
      </c>
      <c r="B841" s="247" t="s">
        <v>682</v>
      </c>
      <c r="C841" s="250">
        <v>12</v>
      </c>
      <c r="D841" s="206"/>
      <c r="E841" s="203">
        <v>313</v>
      </c>
      <c r="F841" s="231"/>
      <c r="G841" s="220"/>
      <c r="H841" s="242">
        <f t="shared" ref="H841:J841" si="430">H842</f>
        <v>2800</v>
      </c>
      <c r="I841" s="242">
        <f t="shared" si="430"/>
        <v>0</v>
      </c>
      <c r="J841" s="242">
        <f t="shared" si="430"/>
        <v>0</v>
      </c>
      <c r="K841" s="242">
        <f t="shared" si="426"/>
        <v>2800</v>
      </c>
    </row>
    <row r="842" spans="1:11" s="223" customFormat="1" ht="15" x14ac:dyDescent="0.2">
      <c r="A842" s="182" t="s">
        <v>649</v>
      </c>
      <c r="B842" s="160" t="s">
        <v>682</v>
      </c>
      <c r="C842" s="145">
        <v>12</v>
      </c>
      <c r="D842" s="146" t="s">
        <v>18</v>
      </c>
      <c r="E842" s="188">
        <v>3132</v>
      </c>
      <c r="F842" s="228" t="s">
        <v>280</v>
      </c>
      <c r="G842" s="220"/>
      <c r="H842" s="244">
        <v>2800</v>
      </c>
      <c r="I842" s="244"/>
      <c r="J842" s="244"/>
      <c r="K842" s="244">
        <f t="shared" si="426"/>
        <v>2800</v>
      </c>
    </row>
    <row r="843" spans="1:11" s="166" customFormat="1" x14ac:dyDescent="0.2">
      <c r="A843" s="352" t="s">
        <v>649</v>
      </c>
      <c r="B843" s="302" t="s">
        <v>682</v>
      </c>
      <c r="C843" s="285">
        <v>12</v>
      </c>
      <c r="D843" s="329"/>
      <c r="E843" s="286">
        <v>32</v>
      </c>
      <c r="F843" s="287"/>
      <c r="G843" s="288"/>
      <c r="H843" s="289">
        <f t="shared" ref="H843:I843" si="431">H844+H846</f>
        <v>12000</v>
      </c>
      <c r="I843" s="289">
        <f t="shared" si="431"/>
        <v>0</v>
      </c>
      <c r="J843" s="289">
        <f t="shared" ref="J843" si="432">J844+J846</f>
        <v>0</v>
      </c>
      <c r="K843" s="289">
        <f t="shared" si="426"/>
        <v>12000</v>
      </c>
    </row>
    <row r="844" spans="1:11" s="166" customFormat="1" x14ac:dyDescent="0.2">
      <c r="A844" s="238" t="s">
        <v>649</v>
      </c>
      <c r="B844" s="247" t="s">
        <v>682</v>
      </c>
      <c r="C844" s="237">
        <v>12</v>
      </c>
      <c r="D844" s="238"/>
      <c r="E844" s="239">
        <v>321</v>
      </c>
      <c r="F844" s="240"/>
      <c r="G844" s="241"/>
      <c r="H844" s="242">
        <f t="shared" ref="H844:J844" si="433">H845</f>
        <v>10500</v>
      </c>
      <c r="I844" s="242">
        <f t="shared" si="433"/>
        <v>0</v>
      </c>
      <c r="J844" s="242">
        <f t="shared" si="433"/>
        <v>0</v>
      </c>
      <c r="K844" s="242">
        <f t="shared" si="426"/>
        <v>10500</v>
      </c>
    </row>
    <row r="845" spans="1:11" s="167" customFormat="1" x14ac:dyDescent="0.2">
      <c r="A845" s="182" t="s">
        <v>649</v>
      </c>
      <c r="B845" s="160" t="s">
        <v>682</v>
      </c>
      <c r="C845" s="161">
        <v>12</v>
      </c>
      <c r="D845" s="182" t="s">
        <v>18</v>
      </c>
      <c r="E845" s="163">
        <v>3211</v>
      </c>
      <c r="F845" s="226" t="s">
        <v>110</v>
      </c>
      <c r="G845" s="220"/>
      <c r="H845" s="244">
        <v>10500</v>
      </c>
      <c r="I845" s="244"/>
      <c r="J845" s="244"/>
      <c r="K845" s="244">
        <f t="shared" si="426"/>
        <v>10500</v>
      </c>
    </row>
    <row r="846" spans="1:11" s="223" customFormat="1" x14ac:dyDescent="0.2">
      <c r="A846" s="238" t="s">
        <v>649</v>
      </c>
      <c r="B846" s="247" t="s">
        <v>682</v>
      </c>
      <c r="C846" s="154">
        <v>12</v>
      </c>
      <c r="D846" s="181"/>
      <c r="E846" s="156">
        <v>323</v>
      </c>
      <c r="F846" s="225"/>
      <c r="G846" s="157"/>
      <c r="H846" s="158">
        <f t="shared" ref="H846:J846" si="434">H847</f>
        <v>1500</v>
      </c>
      <c r="I846" s="158">
        <f t="shared" si="434"/>
        <v>0</v>
      </c>
      <c r="J846" s="158">
        <f t="shared" si="434"/>
        <v>0</v>
      </c>
      <c r="K846" s="158">
        <f t="shared" si="426"/>
        <v>1500</v>
      </c>
    </row>
    <row r="847" spans="1:11" s="167" customFormat="1" x14ac:dyDescent="0.2">
      <c r="A847" s="182" t="s">
        <v>649</v>
      </c>
      <c r="B847" s="160" t="s">
        <v>682</v>
      </c>
      <c r="C847" s="161">
        <v>12</v>
      </c>
      <c r="D847" s="182" t="s">
        <v>18</v>
      </c>
      <c r="E847" s="163">
        <v>3237</v>
      </c>
      <c r="F847" s="226" t="s">
        <v>36</v>
      </c>
      <c r="G847" s="220"/>
      <c r="H847" s="244">
        <v>1500</v>
      </c>
      <c r="I847" s="244"/>
      <c r="J847" s="244"/>
      <c r="K847" s="244">
        <f t="shared" si="426"/>
        <v>1500</v>
      </c>
    </row>
    <row r="848" spans="1:11" x14ac:dyDescent="0.2">
      <c r="A848" s="352" t="s">
        <v>649</v>
      </c>
      <c r="B848" s="302" t="s">
        <v>682</v>
      </c>
      <c r="C848" s="285">
        <v>51</v>
      </c>
      <c r="D848" s="285"/>
      <c r="E848" s="286">
        <v>31</v>
      </c>
      <c r="F848" s="287"/>
      <c r="G848" s="288"/>
      <c r="H848" s="289">
        <f t="shared" ref="H848:I848" si="435">H849+H851</f>
        <v>69900</v>
      </c>
      <c r="I848" s="289">
        <f t="shared" si="435"/>
        <v>0</v>
      </c>
      <c r="J848" s="289">
        <f t="shared" ref="J848" si="436">J849+J851</f>
        <v>0</v>
      </c>
      <c r="K848" s="289">
        <f t="shared" si="426"/>
        <v>69900</v>
      </c>
    </row>
    <row r="849" spans="1:11" s="152" customFormat="1" x14ac:dyDescent="0.2">
      <c r="A849" s="238" t="s">
        <v>649</v>
      </c>
      <c r="B849" s="247" t="s">
        <v>682</v>
      </c>
      <c r="C849" s="169">
        <v>51</v>
      </c>
      <c r="D849" s="185"/>
      <c r="E849" s="203">
        <v>311</v>
      </c>
      <c r="F849" s="231"/>
      <c r="G849" s="164"/>
      <c r="H849" s="159">
        <f t="shared" ref="H849:J849" si="437">H850</f>
        <v>60000</v>
      </c>
      <c r="I849" s="159">
        <f t="shared" si="437"/>
        <v>0</v>
      </c>
      <c r="J849" s="159">
        <f t="shared" si="437"/>
        <v>0</v>
      </c>
      <c r="K849" s="159">
        <f t="shared" si="426"/>
        <v>60000</v>
      </c>
    </row>
    <row r="850" spans="1:11" s="243" customFormat="1" x14ac:dyDescent="0.2">
      <c r="A850" s="182" t="s">
        <v>649</v>
      </c>
      <c r="B850" s="160" t="s">
        <v>682</v>
      </c>
      <c r="C850" s="145">
        <v>51</v>
      </c>
      <c r="D850" s="146" t="s">
        <v>18</v>
      </c>
      <c r="E850" s="188">
        <v>3111</v>
      </c>
      <c r="F850" s="228" t="s">
        <v>19</v>
      </c>
      <c r="G850" s="220"/>
      <c r="H850" s="222">
        <v>60000</v>
      </c>
      <c r="I850" s="222"/>
      <c r="J850" s="222"/>
      <c r="K850" s="222">
        <f t="shared" si="426"/>
        <v>60000</v>
      </c>
    </row>
    <row r="851" spans="1:11" s="243" customFormat="1" x14ac:dyDescent="0.2">
      <c r="A851" s="238" t="s">
        <v>649</v>
      </c>
      <c r="B851" s="247" t="s">
        <v>682</v>
      </c>
      <c r="C851" s="250">
        <v>51</v>
      </c>
      <c r="D851" s="206"/>
      <c r="E851" s="203">
        <v>313</v>
      </c>
      <c r="F851" s="231"/>
      <c r="G851" s="164"/>
      <c r="H851" s="159">
        <f t="shared" ref="H851:J851" si="438">H852</f>
        <v>9900</v>
      </c>
      <c r="I851" s="159">
        <f t="shared" si="438"/>
        <v>0</v>
      </c>
      <c r="J851" s="159">
        <f t="shared" si="438"/>
        <v>0</v>
      </c>
      <c r="K851" s="159">
        <f t="shared" si="426"/>
        <v>9900</v>
      </c>
    </row>
    <row r="852" spans="1:11" s="243" customFormat="1" x14ac:dyDescent="0.2">
      <c r="A852" s="182" t="s">
        <v>649</v>
      </c>
      <c r="B852" s="160" t="s">
        <v>682</v>
      </c>
      <c r="C852" s="145">
        <v>51</v>
      </c>
      <c r="D852" s="146" t="s">
        <v>18</v>
      </c>
      <c r="E852" s="188">
        <v>3132</v>
      </c>
      <c r="F852" s="228" t="s">
        <v>280</v>
      </c>
      <c r="G852" s="220"/>
      <c r="H852" s="222">
        <v>9900</v>
      </c>
      <c r="I852" s="222"/>
      <c r="J852" s="222"/>
      <c r="K852" s="222">
        <f t="shared" si="426"/>
        <v>9900</v>
      </c>
    </row>
    <row r="853" spans="1:11" s="167" customFormat="1" x14ac:dyDescent="0.2">
      <c r="A853" s="352" t="s">
        <v>649</v>
      </c>
      <c r="B853" s="302" t="s">
        <v>682</v>
      </c>
      <c r="C853" s="285">
        <v>51</v>
      </c>
      <c r="D853" s="285"/>
      <c r="E853" s="286">
        <v>32</v>
      </c>
      <c r="F853" s="287"/>
      <c r="G853" s="288"/>
      <c r="H853" s="289">
        <f t="shared" ref="H853:I853" si="439">H854+H856</f>
        <v>40000</v>
      </c>
      <c r="I853" s="289">
        <f t="shared" si="439"/>
        <v>0</v>
      </c>
      <c r="J853" s="289">
        <f t="shared" ref="J853" si="440">J854+J856</f>
        <v>0</v>
      </c>
      <c r="K853" s="289">
        <f t="shared" si="426"/>
        <v>40000</v>
      </c>
    </row>
    <row r="854" spans="1:11" s="243" customFormat="1" x14ac:dyDescent="0.2">
      <c r="A854" s="238" t="s">
        <v>649</v>
      </c>
      <c r="B854" s="247" t="s">
        <v>682</v>
      </c>
      <c r="C854" s="154">
        <v>51</v>
      </c>
      <c r="D854" s="181"/>
      <c r="E854" s="156">
        <v>321</v>
      </c>
      <c r="F854" s="225"/>
      <c r="G854" s="157"/>
      <c r="H854" s="158">
        <f t="shared" ref="H854:J854" si="441">H855</f>
        <v>35000</v>
      </c>
      <c r="I854" s="158">
        <f t="shared" si="441"/>
        <v>0</v>
      </c>
      <c r="J854" s="158">
        <f t="shared" si="441"/>
        <v>0</v>
      </c>
      <c r="K854" s="158">
        <f t="shared" si="426"/>
        <v>35000</v>
      </c>
    </row>
    <row r="855" spans="1:11" s="223" customFormat="1" ht="15" x14ac:dyDescent="0.2">
      <c r="A855" s="182" t="s">
        <v>649</v>
      </c>
      <c r="B855" s="160" t="s">
        <v>682</v>
      </c>
      <c r="C855" s="161">
        <v>51</v>
      </c>
      <c r="D855" s="182" t="s">
        <v>18</v>
      </c>
      <c r="E855" s="163">
        <v>3211</v>
      </c>
      <c r="F855" s="226" t="s">
        <v>110</v>
      </c>
      <c r="G855" s="164"/>
      <c r="H855" s="222">
        <v>35000</v>
      </c>
      <c r="I855" s="222"/>
      <c r="J855" s="222"/>
      <c r="K855" s="222">
        <f t="shared" si="426"/>
        <v>35000</v>
      </c>
    </row>
    <row r="856" spans="1:11" s="167" customFormat="1" x14ac:dyDescent="0.2">
      <c r="A856" s="238" t="s">
        <v>649</v>
      </c>
      <c r="B856" s="247" t="s">
        <v>682</v>
      </c>
      <c r="C856" s="154">
        <v>51</v>
      </c>
      <c r="D856" s="181"/>
      <c r="E856" s="156">
        <v>323</v>
      </c>
      <c r="F856" s="225"/>
      <c r="G856" s="157"/>
      <c r="H856" s="158">
        <f t="shared" ref="H856:J856" si="442">H857</f>
        <v>5000</v>
      </c>
      <c r="I856" s="158">
        <f t="shared" si="442"/>
        <v>0</v>
      </c>
      <c r="J856" s="158">
        <f t="shared" si="442"/>
        <v>0</v>
      </c>
      <c r="K856" s="158">
        <f t="shared" si="426"/>
        <v>5000</v>
      </c>
    </row>
    <row r="857" spans="1:11" s="223" customFormat="1" ht="15" x14ac:dyDescent="0.2">
      <c r="A857" s="182" t="s">
        <v>649</v>
      </c>
      <c r="B857" s="160" t="s">
        <v>682</v>
      </c>
      <c r="C857" s="161">
        <v>51</v>
      </c>
      <c r="D857" s="182" t="s">
        <v>18</v>
      </c>
      <c r="E857" s="163">
        <v>3237</v>
      </c>
      <c r="F857" s="226" t="s">
        <v>36</v>
      </c>
      <c r="G857" s="164"/>
      <c r="H857" s="222">
        <v>5000</v>
      </c>
      <c r="I857" s="222"/>
      <c r="J857" s="222"/>
      <c r="K857" s="222">
        <f t="shared" si="426"/>
        <v>5000</v>
      </c>
    </row>
    <row r="858" spans="1:11" x14ac:dyDescent="0.2">
      <c r="A858" s="352" t="s">
        <v>649</v>
      </c>
      <c r="B858" s="302" t="s">
        <v>682</v>
      </c>
      <c r="C858" s="285">
        <v>51</v>
      </c>
      <c r="D858" s="285"/>
      <c r="E858" s="286">
        <v>35</v>
      </c>
      <c r="F858" s="287"/>
      <c r="G858" s="288"/>
      <c r="H858" s="289">
        <f t="shared" ref="H858:J859" si="443">H859</f>
        <v>25000</v>
      </c>
      <c r="I858" s="289">
        <f t="shared" si="443"/>
        <v>0</v>
      </c>
      <c r="J858" s="289">
        <f t="shared" si="443"/>
        <v>0</v>
      </c>
      <c r="K858" s="289">
        <f t="shared" si="426"/>
        <v>25000</v>
      </c>
    </row>
    <row r="859" spans="1:11" s="152" customFormat="1" x14ac:dyDescent="0.2">
      <c r="A859" s="238" t="s">
        <v>649</v>
      </c>
      <c r="B859" s="247" t="s">
        <v>682</v>
      </c>
      <c r="C859" s="237">
        <v>51</v>
      </c>
      <c r="D859" s="238"/>
      <c r="E859" s="239">
        <v>353</v>
      </c>
      <c r="F859" s="240"/>
      <c r="G859" s="241"/>
      <c r="H859" s="246">
        <f t="shared" si="443"/>
        <v>25000</v>
      </c>
      <c r="I859" s="246">
        <f t="shared" si="443"/>
        <v>0</v>
      </c>
      <c r="J859" s="246">
        <f t="shared" si="443"/>
        <v>0</v>
      </c>
      <c r="K859" s="246">
        <f t="shared" si="426"/>
        <v>25000</v>
      </c>
    </row>
    <row r="860" spans="1:11" s="243" customFormat="1" ht="45" x14ac:dyDescent="0.2">
      <c r="A860" s="182" t="s">
        <v>649</v>
      </c>
      <c r="B860" s="160" t="s">
        <v>682</v>
      </c>
      <c r="C860" s="161">
        <v>51</v>
      </c>
      <c r="D860" s="182" t="s">
        <v>24</v>
      </c>
      <c r="E860" s="163">
        <v>3531</v>
      </c>
      <c r="F860" s="226" t="s">
        <v>666</v>
      </c>
      <c r="G860" s="220"/>
      <c r="H860" s="221">
        <v>25000</v>
      </c>
      <c r="I860" s="221"/>
      <c r="J860" s="221"/>
      <c r="K860" s="221">
        <f t="shared" si="426"/>
        <v>25000</v>
      </c>
    </row>
    <row r="861" spans="1:11" s="243" customFormat="1" x14ac:dyDescent="0.2">
      <c r="A861" s="352" t="s">
        <v>649</v>
      </c>
      <c r="B861" s="302" t="s">
        <v>682</v>
      </c>
      <c r="C861" s="285">
        <v>51</v>
      </c>
      <c r="D861" s="285"/>
      <c r="E861" s="286">
        <v>36</v>
      </c>
      <c r="F861" s="287"/>
      <c r="G861" s="288"/>
      <c r="H861" s="289">
        <f t="shared" ref="H861:J861" si="444">H862</f>
        <v>589950</v>
      </c>
      <c r="I861" s="289">
        <f t="shared" si="444"/>
        <v>0</v>
      </c>
      <c r="J861" s="289">
        <f t="shared" si="444"/>
        <v>7538065</v>
      </c>
      <c r="K861" s="289">
        <f t="shared" si="426"/>
        <v>8128015</v>
      </c>
    </row>
    <row r="862" spans="1:11" s="243" customFormat="1" x14ac:dyDescent="0.2">
      <c r="A862" s="238" t="s">
        <v>649</v>
      </c>
      <c r="B862" s="247" t="s">
        <v>682</v>
      </c>
      <c r="C862" s="154">
        <v>51</v>
      </c>
      <c r="D862" s="181"/>
      <c r="E862" s="156">
        <v>368</v>
      </c>
      <c r="F862" s="225"/>
      <c r="G862" s="157"/>
      <c r="H862" s="158">
        <f t="shared" ref="H862:I862" si="445">H864+H863</f>
        <v>589950</v>
      </c>
      <c r="I862" s="158">
        <f t="shared" si="445"/>
        <v>0</v>
      </c>
      <c r="J862" s="158">
        <f t="shared" ref="J862" si="446">J864+J863</f>
        <v>7538065</v>
      </c>
      <c r="K862" s="158">
        <f t="shared" si="426"/>
        <v>8128015</v>
      </c>
    </row>
    <row r="863" spans="1:11" s="196" customFormat="1" ht="30" x14ac:dyDescent="0.2">
      <c r="A863" s="182" t="s">
        <v>649</v>
      </c>
      <c r="B863" s="160" t="s">
        <v>682</v>
      </c>
      <c r="C863" s="161">
        <v>51</v>
      </c>
      <c r="D863" s="182" t="s">
        <v>24</v>
      </c>
      <c r="E863" s="163">
        <v>3681</v>
      </c>
      <c r="F863" s="226" t="s">
        <v>625</v>
      </c>
      <c r="G863" s="164"/>
      <c r="H863" s="221">
        <v>75000</v>
      </c>
      <c r="I863" s="221"/>
      <c r="J863" s="221"/>
      <c r="K863" s="221">
        <f t="shared" si="426"/>
        <v>75000</v>
      </c>
    </row>
    <row r="864" spans="1:11" s="195" customFormat="1" ht="30" x14ac:dyDescent="0.2">
      <c r="A864" s="182" t="s">
        <v>649</v>
      </c>
      <c r="B864" s="160" t="s">
        <v>682</v>
      </c>
      <c r="C864" s="161">
        <v>51</v>
      </c>
      <c r="D864" s="182" t="s">
        <v>24</v>
      </c>
      <c r="E864" s="163">
        <v>3682</v>
      </c>
      <c r="F864" s="226" t="s">
        <v>620</v>
      </c>
      <c r="G864" s="164"/>
      <c r="H864" s="222">
        <v>514950</v>
      </c>
      <c r="I864" s="222"/>
      <c r="J864" s="222">
        <v>7538065</v>
      </c>
      <c r="K864" s="222">
        <f t="shared" si="426"/>
        <v>8053015</v>
      </c>
    </row>
    <row r="865" spans="1:11" s="166" customFormat="1" x14ac:dyDescent="0.2">
      <c r="A865" s="352" t="s">
        <v>649</v>
      </c>
      <c r="B865" s="302" t="s">
        <v>682</v>
      </c>
      <c r="C865" s="285">
        <v>559</v>
      </c>
      <c r="D865" s="285"/>
      <c r="E865" s="286">
        <v>31</v>
      </c>
      <c r="F865" s="287"/>
      <c r="G865" s="288"/>
      <c r="H865" s="289">
        <f t="shared" ref="H865:I865" si="447">H866+H868</f>
        <v>69900</v>
      </c>
      <c r="I865" s="289">
        <f t="shared" si="447"/>
        <v>0</v>
      </c>
      <c r="J865" s="289">
        <f t="shared" ref="J865" si="448">J866+J868</f>
        <v>0</v>
      </c>
      <c r="K865" s="289">
        <f t="shared" si="426"/>
        <v>69900</v>
      </c>
    </row>
    <row r="866" spans="1:11" s="195" customFormat="1" x14ac:dyDescent="0.2">
      <c r="A866" s="238" t="s">
        <v>649</v>
      </c>
      <c r="B866" s="247" t="s">
        <v>682</v>
      </c>
      <c r="C866" s="169">
        <v>559</v>
      </c>
      <c r="D866" s="185"/>
      <c r="E866" s="203">
        <v>311</v>
      </c>
      <c r="F866" s="231"/>
      <c r="G866" s="164"/>
      <c r="H866" s="159">
        <f t="shared" ref="H866:J866" si="449">H867</f>
        <v>60000</v>
      </c>
      <c r="I866" s="159">
        <f t="shared" si="449"/>
        <v>0</v>
      </c>
      <c r="J866" s="159">
        <f t="shared" si="449"/>
        <v>0</v>
      </c>
      <c r="K866" s="159">
        <f t="shared" si="426"/>
        <v>60000</v>
      </c>
    </row>
    <row r="867" spans="1:11" s="166" customFormat="1" ht="15" x14ac:dyDescent="0.2">
      <c r="A867" s="182" t="s">
        <v>649</v>
      </c>
      <c r="B867" s="160" t="s">
        <v>682</v>
      </c>
      <c r="C867" s="145">
        <v>559</v>
      </c>
      <c r="D867" s="146" t="s">
        <v>18</v>
      </c>
      <c r="E867" s="188">
        <v>3111</v>
      </c>
      <c r="F867" s="228" t="s">
        <v>19</v>
      </c>
      <c r="G867" s="220"/>
      <c r="H867" s="222">
        <v>60000</v>
      </c>
      <c r="I867" s="222"/>
      <c r="J867" s="222"/>
      <c r="K867" s="222">
        <f t="shared" si="426"/>
        <v>60000</v>
      </c>
    </row>
    <row r="868" spans="1:11" s="196" customFormat="1" x14ac:dyDescent="0.2">
      <c r="A868" s="238" t="s">
        <v>649</v>
      </c>
      <c r="B868" s="247" t="s">
        <v>682</v>
      </c>
      <c r="C868" s="250">
        <v>559</v>
      </c>
      <c r="D868" s="206"/>
      <c r="E868" s="203">
        <v>313</v>
      </c>
      <c r="F868" s="231"/>
      <c r="G868" s="164"/>
      <c r="H868" s="159">
        <f t="shared" ref="H868:J868" si="450">H869</f>
        <v>9900</v>
      </c>
      <c r="I868" s="159">
        <f t="shared" si="450"/>
        <v>0</v>
      </c>
      <c r="J868" s="159">
        <f t="shared" si="450"/>
        <v>0</v>
      </c>
      <c r="K868" s="159">
        <f t="shared" si="426"/>
        <v>9900</v>
      </c>
    </row>
    <row r="869" spans="1:11" s="195" customFormat="1" x14ac:dyDescent="0.2">
      <c r="A869" s="182" t="s">
        <v>649</v>
      </c>
      <c r="B869" s="160" t="s">
        <v>682</v>
      </c>
      <c r="C869" s="145">
        <v>559</v>
      </c>
      <c r="D869" s="146" t="s">
        <v>18</v>
      </c>
      <c r="E869" s="188">
        <v>3132</v>
      </c>
      <c r="F869" s="228" t="s">
        <v>280</v>
      </c>
      <c r="G869" s="220"/>
      <c r="H869" s="222">
        <v>9900</v>
      </c>
      <c r="I869" s="222"/>
      <c r="J869" s="222"/>
      <c r="K869" s="222">
        <f t="shared" si="426"/>
        <v>9900</v>
      </c>
    </row>
    <row r="870" spans="1:11" s="167" customFormat="1" x14ac:dyDescent="0.2">
      <c r="A870" s="352" t="s">
        <v>649</v>
      </c>
      <c r="B870" s="302" t="s">
        <v>682</v>
      </c>
      <c r="C870" s="285">
        <v>559</v>
      </c>
      <c r="D870" s="285"/>
      <c r="E870" s="286">
        <v>32</v>
      </c>
      <c r="F870" s="287"/>
      <c r="G870" s="288"/>
      <c r="H870" s="289">
        <f t="shared" ref="H870:I870" si="451">H871+H873</f>
        <v>40000</v>
      </c>
      <c r="I870" s="289">
        <f t="shared" si="451"/>
        <v>0</v>
      </c>
      <c r="J870" s="289">
        <f t="shared" ref="J870" si="452">J871+J873</f>
        <v>0</v>
      </c>
      <c r="K870" s="289">
        <f t="shared" si="426"/>
        <v>40000</v>
      </c>
    </row>
    <row r="871" spans="1:11" s="196" customFormat="1" x14ac:dyDescent="0.2">
      <c r="A871" s="238" t="s">
        <v>649</v>
      </c>
      <c r="B871" s="247" t="s">
        <v>682</v>
      </c>
      <c r="C871" s="154">
        <v>559</v>
      </c>
      <c r="D871" s="181"/>
      <c r="E871" s="156">
        <v>321</v>
      </c>
      <c r="F871" s="225"/>
      <c r="G871" s="157"/>
      <c r="H871" s="158">
        <f t="shared" ref="H871:J871" si="453">H872</f>
        <v>35000</v>
      </c>
      <c r="I871" s="158">
        <f t="shared" si="453"/>
        <v>0</v>
      </c>
      <c r="J871" s="158">
        <f t="shared" si="453"/>
        <v>0</v>
      </c>
      <c r="K871" s="158">
        <f t="shared" si="426"/>
        <v>35000</v>
      </c>
    </row>
    <row r="872" spans="1:11" s="195" customFormat="1" x14ac:dyDescent="0.2">
      <c r="A872" s="182" t="s">
        <v>649</v>
      </c>
      <c r="B872" s="160" t="s">
        <v>682</v>
      </c>
      <c r="C872" s="161">
        <v>559</v>
      </c>
      <c r="D872" s="182" t="s">
        <v>18</v>
      </c>
      <c r="E872" s="163">
        <v>3211</v>
      </c>
      <c r="F872" s="226" t="s">
        <v>110</v>
      </c>
      <c r="G872" s="164"/>
      <c r="H872" s="222">
        <v>35000</v>
      </c>
      <c r="I872" s="222"/>
      <c r="J872" s="222"/>
      <c r="K872" s="222">
        <f t="shared" si="426"/>
        <v>35000</v>
      </c>
    </row>
    <row r="873" spans="1:11" s="166" customFormat="1" x14ac:dyDescent="0.2">
      <c r="A873" s="238" t="s">
        <v>649</v>
      </c>
      <c r="B873" s="247" t="s">
        <v>682</v>
      </c>
      <c r="C873" s="154">
        <v>559</v>
      </c>
      <c r="D873" s="181"/>
      <c r="E873" s="156">
        <v>323</v>
      </c>
      <c r="F873" s="225"/>
      <c r="G873" s="157"/>
      <c r="H873" s="158">
        <f t="shared" ref="H873:J873" si="454">H874</f>
        <v>5000</v>
      </c>
      <c r="I873" s="158">
        <f t="shared" si="454"/>
        <v>0</v>
      </c>
      <c r="J873" s="158">
        <f t="shared" si="454"/>
        <v>0</v>
      </c>
      <c r="K873" s="158">
        <f t="shared" si="426"/>
        <v>5000</v>
      </c>
    </row>
    <row r="874" spans="1:11" s="166" customFormat="1" ht="15" x14ac:dyDescent="0.2">
      <c r="A874" s="182" t="s">
        <v>649</v>
      </c>
      <c r="B874" s="160" t="s">
        <v>682</v>
      </c>
      <c r="C874" s="161">
        <v>559</v>
      </c>
      <c r="D874" s="182" t="s">
        <v>18</v>
      </c>
      <c r="E874" s="163">
        <v>3237</v>
      </c>
      <c r="F874" s="226" t="s">
        <v>36</v>
      </c>
      <c r="G874" s="164"/>
      <c r="H874" s="222">
        <v>5000</v>
      </c>
      <c r="I874" s="222"/>
      <c r="J874" s="222"/>
      <c r="K874" s="222">
        <f t="shared" si="426"/>
        <v>5000</v>
      </c>
    </row>
    <row r="875" spans="1:11" x14ac:dyDescent="0.2">
      <c r="A875" s="352" t="s">
        <v>649</v>
      </c>
      <c r="B875" s="302" t="s">
        <v>682</v>
      </c>
      <c r="C875" s="285">
        <v>559</v>
      </c>
      <c r="D875" s="285"/>
      <c r="E875" s="286">
        <v>35</v>
      </c>
      <c r="F875" s="287"/>
      <c r="G875" s="288"/>
      <c r="H875" s="289">
        <f t="shared" ref="H875:J876" si="455">H876</f>
        <v>25000</v>
      </c>
      <c r="I875" s="289">
        <f t="shared" si="455"/>
        <v>0</v>
      </c>
      <c r="J875" s="289">
        <f t="shared" si="455"/>
        <v>0</v>
      </c>
      <c r="K875" s="289">
        <f t="shared" si="426"/>
        <v>25000</v>
      </c>
    </row>
    <row r="876" spans="1:11" s="152" customFormat="1" x14ac:dyDescent="0.2">
      <c r="A876" s="238" t="s">
        <v>649</v>
      </c>
      <c r="B876" s="247" t="s">
        <v>682</v>
      </c>
      <c r="C876" s="237">
        <v>559</v>
      </c>
      <c r="D876" s="238"/>
      <c r="E876" s="239">
        <v>353</v>
      </c>
      <c r="F876" s="240"/>
      <c r="G876" s="241"/>
      <c r="H876" s="246">
        <f t="shared" si="455"/>
        <v>25000</v>
      </c>
      <c r="I876" s="246">
        <f t="shared" si="455"/>
        <v>0</v>
      </c>
      <c r="J876" s="246">
        <f t="shared" si="455"/>
        <v>0</v>
      </c>
      <c r="K876" s="246">
        <f t="shared" si="426"/>
        <v>25000</v>
      </c>
    </row>
    <row r="877" spans="1:11" s="243" customFormat="1" ht="45" x14ac:dyDescent="0.2">
      <c r="A877" s="182" t="s">
        <v>649</v>
      </c>
      <c r="B877" s="160" t="s">
        <v>682</v>
      </c>
      <c r="C877" s="161">
        <v>559</v>
      </c>
      <c r="D877" s="182" t="s">
        <v>24</v>
      </c>
      <c r="E877" s="163">
        <v>3531</v>
      </c>
      <c r="F877" s="226" t="s">
        <v>666</v>
      </c>
      <c r="G877" s="220"/>
      <c r="H877" s="221">
        <v>25000</v>
      </c>
      <c r="I877" s="221"/>
      <c r="J877" s="221"/>
      <c r="K877" s="221">
        <f t="shared" si="426"/>
        <v>25000</v>
      </c>
    </row>
    <row r="878" spans="1:11" s="243" customFormat="1" x14ac:dyDescent="0.2">
      <c r="A878" s="352" t="s">
        <v>649</v>
      </c>
      <c r="B878" s="302" t="s">
        <v>682</v>
      </c>
      <c r="C878" s="285">
        <v>559</v>
      </c>
      <c r="D878" s="285"/>
      <c r="E878" s="286">
        <v>36</v>
      </c>
      <c r="F878" s="287"/>
      <c r="G878" s="288"/>
      <c r="H878" s="289">
        <f t="shared" ref="H878:J878" si="456">H879</f>
        <v>30304500</v>
      </c>
      <c r="I878" s="289">
        <f t="shared" si="456"/>
        <v>7538065</v>
      </c>
      <c r="J878" s="289">
        <f t="shared" si="456"/>
        <v>0</v>
      </c>
      <c r="K878" s="289">
        <f t="shared" si="426"/>
        <v>22766435</v>
      </c>
    </row>
    <row r="879" spans="1:11" s="243" customFormat="1" x14ac:dyDescent="0.2">
      <c r="A879" s="238" t="s">
        <v>649</v>
      </c>
      <c r="B879" s="247" t="s">
        <v>682</v>
      </c>
      <c r="C879" s="154">
        <v>559</v>
      </c>
      <c r="D879" s="181"/>
      <c r="E879" s="156">
        <v>368</v>
      </c>
      <c r="F879" s="225"/>
      <c r="G879" s="157"/>
      <c r="H879" s="158">
        <f t="shared" ref="H879:I879" si="457">H881+H880</f>
        <v>30304500</v>
      </c>
      <c r="I879" s="158">
        <f t="shared" si="457"/>
        <v>7538065</v>
      </c>
      <c r="J879" s="158">
        <f t="shared" ref="J879" si="458">J881+J880</f>
        <v>0</v>
      </c>
      <c r="K879" s="158">
        <f t="shared" si="426"/>
        <v>22766435</v>
      </c>
    </row>
    <row r="880" spans="1:11" s="196" customFormat="1" ht="30" x14ac:dyDescent="0.2">
      <c r="A880" s="182" t="s">
        <v>649</v>
      </c>
      <c r="B880" s="160" t="s">
        <v>682</v>
      </c>
      <c r="C880" s="161">
        <v>559</v>
      </c>
      <c r="D880" s="182" t="s">
        <v>24</v>
      </c>
      <c r="E880" s="163">
        <v>3681</v>
      </c>
      <c r="F880" s="226" t="s">
        <v>625</v>
      </c>
      <c r="G880" s="164"/>
      <c r="H880" s="221">
        <v>75000</v>
      </c>
      <c r="I880" s="221"/>
      <c r="J880" s="221"/>
      <c r="K880" s="221">
        <f t="shared" si="426"/>
        <v>75000</v>
      </c>
    </row>
    <row r="881" spans="1:11" s="195" customFormat="1" ht="30" x14ac:dyDescent="0.2">
      <c r="A881" s="182" t="s">
        <v>649</v>
      </c>
      <c r="B881" s="160" t="s">
        <v>682</v>
      </c>
      <c r="C881" s="161">
        <v>559</v>
      </c>
      <c r="D881" s="182" t="s">
        <v>24</v>
      </c>
      <c r="E881" s="163">
        <v>3682</v>
      </c>
      <c r="F881" s="226" t="s">
        <v>620</v>
      </c>
      <c r="G881" s="164"/>
      <c r="H881" s="222">
        <v>30229500</v>
      </c>
      <c r="I881" s="222">
        <v>7538065</v>
      </c>
      <c r="J881" s="222"/>
      <c r="K881" s="222">
        <f t="shared" si="426"/>
        <v>22691435</v>
      </c>
    </row>
    <row r="882" spans="1:11" s="166" customFormat="1" x14ac:dyDescent="0.2">
      <c r="A882" s="352" t="s">
        <v>649</v>
      </c>
      <c r="B882" s="302" t="s">
        <v>682</v>
      </c>
      <c r="C882" s="285">
        <v>559</v>
      </c>
      <c r="D882" s="285"/>
      <c r="E882" s="286">
        <v>38</v>
      </c>
      <c r="F882" s="287"/>
      <c r="G882" s="288"/>
      <c r="H882" s="289">
        <f t="shared" ref="H882:J883" si="459">H883</f>
        <v>325185</v>
      </c>
      <c r="I882" s="289">
        <f t="shared" si="459"/>
        <v>0</v>
      </c>
      <c r="J882" s="289">
        <f t="shared" si="459"/>
        <v>0</v>
      </c>
      <c r="K882" s="289">
        <f t="shared" si="426"/>
        <v>325185</v>
      </c>
    </row>
    <row r="883" spans="1:11" s="195" customFormat="1" x14ac:dyDescent="0.2">
      <c r="A883" s="238" t="s">
        <v>649</v>
      </c>
      <c r="B883" s="247" t="s">
        <v>682</v>
      </c>
      <c r="C883" s="237">
        <v>559</v>
      </c>
      <c r="D883" s="238"/>
      <c r="E883" s="239">
        <v>386</v>
      </c>
      <c r="F883" s="240"/>
      <c r="G883" s="241"/>
      <c r="H883" s="246">
        <f t="shared" si="459"/>
        <v>325185</v>
      </c>
      <c r="I883" s="246">
        <f t="shared" si="459"/>
        <v>0</v>
      </c>
      <c r="J883" s="246">
        <f t="shared" si="459"/>
        <v>0</v>
      </c>
      <c r="K883" s="246">
        <f t="shared" si="426"/>
        <v>325185</v>
      </c>
    </row>
    <row r="884" spans="1:11" s="166" customFormat="1" ht="15" x14ac:dyDescent="0.2">
      <c r="A884" s="182" t="s">
        <v>649</v>
      </c>
      <c r="B884" s="160" t="s">
        <v>682</v>
      </c>
      <c r="C884" s="161">
        <v>559</v>
      </c>
      <c r="D884" s="182" t="s">
        <v>24</v>
      </c>
      <c r="E884" s="163">
        <v>3864</v>
      </c>
      <c r="F884" s="226" t="s">
        <v>667</v>
      </c>
      <c r="G884" s="220"/>
      <c r="H884" s="222">
        <v>325185</v>
      </c>
      <c r="I884" s="222"/>
      <c r="J884" s="222"/>
      <c r="K884" s="222">
        <f t="shared" si="426"/>
        <v>325185</v>
      </c>
    </row>
    <row r="885" spans="1:11" s="196" customFormat="1" ht="45" x14ac:dyDescent="0.2">
      <c r="A885" s="308" t="s">
        <v>649</v>
      </c>
      <c r="B885" s="295" t="s">
        <v>678</v>
      </c>
      <c r="C885" s="296"/>
      <c r="D885" s="308"/>
      <c r="E885" s="298"/>
      <c r="F885" s="309" t="s">
        <v>668</v>
      </c>
      <c r="G885" s="300" t="s">
        <v>691</v>
      </c>
      <c r="H885" s="301">
        <f t="shared" ref="H885:I885" si="460">H886+H890+H893</f>
        <v>16850000</v>
      </c>
      <c r="I885" s="301">
        <f t="shared" si="460"/>
        <v>550000</v>
      </c>
      <c r="J885" s="301">
        <f t="shared" ref="J885" si="461">J886+J890+J893</f>
        <v>550000</v>
      </c>
      <c r="K885" s="301">
        <f t="shared" si="426"/>
        <v>16850000</v>
      </c>
    </row>
    <row r="886" spans="1:11" s="195" customFormat="1" x14ac:dyDescent="0.2">
      <c r="A886" s="352" t="s">
        <v>649</v>
      </c>
      <c r="B886" s="302" t="s">
        <v>678</v>
      </c>
      <c r="C886" s="285">
        <v>81</v>
      </c>
      <c r="D886" s="285"/>
      <c r="E886" s="286">
        <v>32</v>
      </c>
      <c r="F886" s="287"/>
      <c r="G886" s="288"/>
      <c r="H886" s="289">
        <f t="shared" ref="H886:J886" si="462">H887</f>
        <v>9800000</v>
      </c>
      <c r="I886" s="289">
        <f t="shared" si="462"/>
        <v>200000</v>
      </c>
      <c r="J886" s="289">
        <f t="shared" si="462"/>
        <v>200000</v>
      </c>
      <c r="K886" s="289">
        <f t="shared" si="426"/>
        <v>9800000</v>
      </c>
    </row>
    <row r="887" spans="1:11" s="167" customFormat="1" x14ac:dyDescent="0.2">
      <c r="A887" s="238" t="s">
        <v>649</v>
      </c>
      <c r="B887" s="247" t="s">
        <v>678</v>
      </c>
      <c r="C887" s="154">
        <v>81</v>
      </c>
      <c r="D887" s="181"/>
      <c r="E887" s="156">
        <v>323</v>
      </c>
      <c r="F887" s="225"/>
      <c r="G887" s="157"/>
      <c r="H887" s="158">
        <f t="shared" ref="H887:I887" si="463">H888+H889</f>
        <v>9800000</v>
      </c>
      <c r="I887" s="158">
        <f t="shared" si="463"/>
        <v>200000</v>
      </c>
      <c r="J887" s="158">
        <f t="shared" ref="J887" si="464">J888+J889</f>
        <v>200000</v>
      </c>
      <c r="K887" s="158">
        <f t="shared" si="426"/>
        <v>9800000</v>
      </c>
    </row>
    <row r="888" spans="1:11" s="196" customFormat="1" ht="15" x14ac:dyDescent="0.2">
      <c r="A888" s="182" t="s">
        <v>649</v>
      </c>
      <c r="B888" s="160" t="s">
        <v>678</v>
      </c>
      <c r="C888" s="161">
        <v>81</v>
      </c>
      <c r="D888" s="182" t="s">
        <v>24</v>
      </c>
      <c r="E888" s="163">
        <v>3237</v>
      </c>
      <c r="F888" s="226" t="s">
        <v>36</v>
      </c>
      <c r="G888" s="220"/>
      <c r="H888" s="244">
        <v>9600000</v>
      </c>
      <c r="I888" s="244"/>
      <c r="J888" s="244">
        <v>200000</v>
      </c>
      <c r="K888" s="244">
        <f t="shared" si="426"/>
        <v>9800000</v>
      </c>
    </row>
    <row r="889" spans="1:11" s="195" customFormat="1" x14ac:dyDescent="0.2">
      <c r="A889" s="182" t="s">
        <v>649</v>
      </c>
      <c r="B889" s="160" t="s">
        <v>678</v>
      </c>
      <c r="C889" s="161">
        <v>81</v>
      </c>
      <c r="D889" s="182" t="s">
        <v>24</v>
      </c>
      <c r="E889" s="163">
        <v>3238</v>
      </c>
      <c r="F889" s="226" t="s">
        <v>122</v>
      </c>
      <c r="G889" s="220"/>
      <c r="H889" s="244">
        <v>200000</v>
      </c>
      <c r="I889" s="244">
        <v>200000</v>
      </c>
      <c r="J889" s="244"/>
      <c r="K889" s="244">
        <f t="shared" si="426"/>
        <v>0</v>
      </c>
    </row>
    <row r="890" spans="1:11" s="196" customFormat="1" x14ac:dyDescent="0.2">
      <c r="A890" s="352" t="s">
        <v>649</v>
      </c>
      <c r="B890" s="302" t="s">
        <v>678</v>
      </c>
      <c r="C890" s="285">
        <v>81</v>
      </c>
      <c r="D890" s="285"/>
      <c r="E890" s="286">
        <v>36</v>
      </c>
      <c r="F890" s="287"/>
      <c r="G890" s="288"/>
      <c r="H890" s="289">
        <f t="shared" ref="H890:J896" si="465">H891</f>
        <v>4500000</v>
      </c>
      <c r="I890" s="289">
        <f t="shared" si="465"/>
        <v>0</v>
      </c>
      <c r="J890" s="289">
        <f t="shared" si="465"/>
        <v>0</v>
      </c>
      <c r="K890" s="289">
        <f t="shared" si="426"/>
        <v>4500000</v>
      </c>
    </row>
    <row r="891" spans="1:11" s="196" customFormat="1" x14ac:dyDescent="0.2">
      <c r="A891" s="238" t="s">
        <v>649</v>
      </c>
      <c r="B891" s="247" t="s">
        <v>678</v>
      </c>
      <c r="C891" s="154">
        <v>81</v>
      </c>
      <c r="D891" s="181"/>
      <c r="E891" s="156">
        <v>363</v>
      </c>
      <c r="F891" s="225"/>
      <c r="G891" s="157"/>
      <c r="H891" s="158">
        <f t="shared" si="465"/>
        <v>4500000</v>
      </c>
      <c r="I891" s="158">
        <f t="shared" si="465"/>
        <v>0</v>
      </c>
      <c r="J891" s="158">
        <f t="shared" si="465"/>
        <v>0</v>
      </c>
      <c r="K891" s="158">
        <f t="shared" si="426"/>
        <v>4500000</v>
      </c>
    </row>
    <row r="892" spans="1:11" s="196" customFormat="1" ht="15" x14ac:dyDescent="0.2">
      <c r="A892" s="182" t="s">
        <v>649</v>
      </c>
      <c r="B892" s="160" t="s">
        <v>678</v>
      </c>
      <c r="C892" s="161">
        <v>81</v>
      </c>
      <c r="D892" s="182" t="s">
        <v>24</v>
      </c>
      <c r="E892" s="163">
        <v>3632</v>
      </c>
      <c r="F892" s="226" t="s">
        <v>244</v>
      </c>
      <c r="G892" s="220"/>
      <c r="H892" s="244">
        <v>4500000</v>
      </c>
      <c r="I892" s="244"/>
      <c r="J892" s="244"/>
      <c r="K892" s="244">
        <f t="shared" si="426"/>
        <v>4500000</v>
      </c>
    </row>
    <row r="893" spans="1:11" s="195" customFormat="1" x14ac:dyDescent="0.2">
      <c r="A893" s="352" t="s">
        <v>649</v>
      </c>
      <c r="B893" s="302" t="s">
        <v>678</v>
      </c>
      <c r="C893" s="285">
        <v>81</v>
      </c>
      <c r="D893" s="285"/>
      <c r="E893" s="286">
        <v>42</v>
      </c>
      <c r="F893" s="287"/>
      <c r="G893" s="288"/>
      <c r="H893" s="289">
        <f>H894+H896</f>
        <v>2550000</v>
      </c>
      <c r="I893" s="289">
        <f>I894+I896</f>
        <v>350000</v>
      </c>
      <c r="J893" s="289">
        <f>J894+J896</f>
        <v>350000</v>
      </c>
      <c r="K893" s="289">
        <f t="shared" si="426"/>
        <v>2550000</v>
      </c>
    </row>
    <row r="894" spans="1:11" s="196" customFormat="1" x14ac:dyDescent="0.2">
      <c r="A894" s="238" t="s">
        <v>649</v>
      </c>
      <c r="B894" s="247" t="s">
        <v>678</v>
      </c>
      <c r="C894" s="154">
        <v>81</v>
      </c>
      <c r="D894" s="181"/>
      <c r="E894" s="156">
        <v>422</v>
      </c>
      <c r="F894" s="225"/>
      <c r="G894" s="157"/>
      <c r="H894" s="158">
        <f t="shared" si="465"/>
        <v>350000</v>
      </c>
      <c r="I894" s="158">
        <f t="shared" si="465"/>
        <v>350000</v>
      </c>
      <c r="J894" s="158">
        <f t="shared" si="465"/>
        <v>0</v>
      </c>
      <c r="K894" s="158">
        <f t="shared" si="426"/>
        <v>0</v>
      </c>
    </row>
    <row r="895" spans="1:11" s="167" customFormat="1" x14ac:dyDescent="0.2">
      <c r="A895" s="182" t="s">
        <v>649</v>
      </c>
      <c r="B895" s="160" t="s">
        <v>678</v>
      </c>
      <c r="C895" s="161">
        <v>81</v>
      </c>
      <c r="D895" s="182" t="s">
        <v>24</v>
      </c>
      <c r="E895" s="163">
        <v>4221</v>
      </c>
      <c r="F895" s="226" t="s">
        <v>129</v>
      </c>
      <c r="G895" s="220"/>
      <c r="H895" s="244">
        <v>350000</v>
      </c>
      <c r="I895" s="244">
        <v>350000</v>
      </c>
      <c r="J895" s="244"/>
      <c r="K895" s="244">
        <f t="shared" si="426"/>
        <v>0</v>
      </c>
    </row>
    <row r="896" spans="1:11" s="166" customFormat="1" x14ac:dyDescent="0.2">
      <c r="A896" s="238" t="s">
        <v>649</v>
      </c>
      <c r="B896" s="247" t="s">
        <v>678</v>
      </c>
      <c r="C896" s="154">
        <v>81</v>
      </c>
      <c r="D896" s="181"/>
      <c r="E896" s="156">
        <v>423</v>
      </c>
      <c r="F896" s="225"/>
      <c r="G896" s="157"/>
      <c r="H896" s="158">
        <f t="shared" si="465"/>
        <v>2200000</v>
      </c>
      <c r="I896" s="158">
        <f t="shared" si="465"/>
        <v>0</v>
      </c>
      <c r="J896" s="158">
        <f t="shared" si="465"/>
        <v>350000</v>
      </c>
      <c r="K896" s="158">
        <f t="shared" si="426"/>
        <v>2550000</v>
      </c>
    </row>
    <row r="897" spans="1:12" s="167" customFormat="1" x14ac:dyDescent="0.2">
      <c r="A897" s="182" t="s">
        <v>649</v>
      </c>
      <c r="B897" s="160" t="s">
        <v>678</v>
      </c>
      <c r="C897" s="161">
        <v>81</v>
      </c>
      <c r="D897" s="182" t="s">
        <v>24</v>
      </c>
      <c r="E897" s="163">
        <v>4231</v>
      </c>
      <c r="F897" s="226" t="s">
        <v>128</v>
      </c>
      <c r="G897" s="220"/>
      <c r="H897" s="244">
        <v>2200000</v>
      </c>
      <c r="I897" s="244"/>
      <c r="J897" s="244">
        <v>350000</v>
      </c>
      <c r="K897" s="244">
        <f t="shared" si="426"/>
        <v>2550000</v>
      </c>
      <c r="L897" s="166"/>
    </row>
    <row r="898" spans="1:12" s="223" customFormat="1" ht="45" x14ac:dyDescent="0.2">
      <c r="A898" s="308" t="s">
        <v>649</v>
      </c>
      <c r="B898" s="295" t="s">
        <v>712</v>
      </c>
      <c r="C898" s="296"/>
      <c r="D898" s="308"/>
      <c r="E898" s="298"/>
      <c r="F898" s="309" t="s">
        <v>711</v>
      </c>
      <c r="G898" s="300" t="s">
        <v>691</v>
      </c>
      <c r="H898" s="301">
        <f>H905+H910+H916+H921+H927+H932+H899</f>
        <v>775230</v>
      </c>
      <c r="I898" s="301">
        <f t="shared" ref="I898:J898" si="466">I905+I910+I916+I921+I927+I932+I899</f>
        <v>376650</v>
      </c>
      <c r="J898" s="301">
        <f t="shared" si="466"/>
        <v>989320</v>
      </c>
      <c r="K898" s="301">
        <f t="shared" si="426"/>
        <v>1387900</v>
      </c>
      <c r="L898" s="166"/>
    </row>
    <row r="899" spans="1:12" s="258" customFormat="1" x14ac:dyDescent="0.2">
      <c r="A899" s="352" t="s">
        <v>649</v>
      </c>
      <c r="B899" s="302" t="s">
        <v>712</v>
      </c>
      <c r="C899" s="285">
        <v>11</v>
      </c>
      <c r="D899" s="285"/>
      <c r="E899" s="286">
        <v>32</v>
      </c>
      <c r="F899" s="287"/>
      <c r="G899" s="288"/>
      <c r="H899" s="289">
        <f>H900+H902</f>
        <v>0</v>
      </c>
      <c r="I899" s="289">
        <f>I900+I902</f>
        <v>0</v>
      </c>
      <c r="J899" s="289">
        <f>J900+J902</f>
        <v>205400</v>
      </c>
      <c r="K899" s="289">
        <f t="shared" ref="K899:K962" si="467">H899-I899+J899</f>
        <v>205400</v>
      </c>
      <c r="L899" s="166"/>
    </row>
    <row r="900" spans="1:12" s="196" customFormat="1" x14ac:dyDescent="0.2">
      <c r="A900" s="238" t="s">
        <v>649</v>
      </c>
      <c r="B900" s="247" t="s">
        <v>712</v>
      </c>
      <c r="C900" s="154">
        <v>11</v>
      </c>
      <c r="D900" s="181"/>
      <c r="E900" s="156">
        <v>321</v>
      </c>
      <c r="F900" s="225"/>
      <c r="G900" s="157"/>
      <c r="H900" s="158">
        <f t="shared" ref="H900:J900" si="468">H901</f>
        <v>0</v>
      </c>
      <c r="I900" s="158">
        <f t="shared" si="468"/>
        <v>0</v>
      </c>
      <c r="J900" s="158">
        <f t="shared" si="468"/>
        <v>3000</v>
      </c>
      <c r="K900" s="158">
        <f t="shared" si="467"/>
        <v>3000</v>
      </c>
      <c r="L900" s="166"/>
    </row>
    <row r="901" spans="1:12" s="195" customFormat="1" x14ac:dyDescent="0.2">
      <c r="A901" s="182" t="s">
        <v>649</v>
      </c>
      <c r="B901" s="160" t="s">
        <v>712</v>
      </c>
      <c r="C901" s="161">
        <v>11</v>
      </c>
      <c r="D901" s="182" t="s">
        <v>24</v>
      </c>
      <c r="E901" s="163">
        <v>3211</v>
      </c>
      <c r="F901" s="226" t="s">
        <v>110</v>
      </c>
      <c r="G901" s="220"/>
      <c r="H901" s="221">
        <v>0</v>
      </c>
      <c r="I901" s="221"/>
      <c r="J901" s="221">
        <v>3000</v>
      </c>
      <c r="K901" s="221">
        <f t="shared" si="467"/>
        <v>3000</v>
      </c>
      <c r="L901" s="166"/>
    </row>
    <row r="902" spans="1:12" s="258" customFormat="1" x14ac:dyDescent="0.2">
      <c r="A902" s="238" t="s">
        <v>649</v>
      </c>
      <c r="B902" s="247" t="s">
        <v>712</v>
      </c>
      <c r="C902" s="237">
        <v>11</v>
      </c>
      <c r="D902" s="238"/>
      <c r="E902" s="239">
        <v>323</v>
      </c>
      <c r="F902" s="240"/>
      <c r="G902" s="241"/>
      <c r="H902" s="246">
        <f t="shared" ref="H902:J902" si="469">H903+H904</f>
        <v>0</v>
      </c>
      <c r="I902" s="246">
        <f t="shared" si="469"/>
        <v>0</v>
      </c>
      <c r="J902" s="246">
        <f t="shared" si="469"/>
        <v>202400</v>
      </c>
      <c r="K902" s="246">
        <f t="shared" si="467"/>
        <v>202400</v>
      </c>
      <c r="L902" s="166"/>
    </row>
    <row r="903" spans="1:12" s="167" customFormat="1" x14ac:dyDescent="0.2">
      <c r="A903" s="182" t="s">
        <v>649</v>
      </c>
      <c r="B903" s="160" t="s">
        <v>712</v>
      </c>
      <c r="C903" s="161">
        <v>11</v>
      </c>
      <c r="D903" s="182" t="s">
        <v>24</v>
      </c>
      <c r="E903" s="163">
        <v>3237</v>
      </c>
      <c r="F903" s="226" t="s">
        <v>36</v>
      </c>
      <c r="G903" s="220"/>
      <c r="H903" s="221">
        <v>0</v>
      </c>
      <c r="I903" s="221"/>
      <c r="J903" s="221">
        <v>400</v>
      </c>
      <c r="K903" s="221">
        <f t="shared" si="467"/>
        <v>400</v>
      </c>
    </row>
    <row r="904" spans="1:12" s="223" customFormat="1" ht="15" x14ac:dyDescent="0.2">
      <c r="A904" s="182" t="s">
        <v>649</v>
      </c>
      <c r="B904" s="160" t="s">
        <v>712</v>
      </c>
      <c r="C904" s="161">
        <v>11</v>
      </c>
      <c r="D904" s="182" t="s">
        <v>24</v>
      </c>
      <c r="E904" s="163">
        <v>3238</v>
      </c>
      <c r="F904" s="226" t="s">
        <v>122</v>
      </c>
      <c r="G904" s="220"/>
      <c r="H904" s="221">
        <v>0</v>
      </c>
      <c r="I904" s="221"/>
      <c r="J904" s="221">
        <v>202000</v>
      </c>
      <c r="K904" s="221">
        <f t="shared" si="467"/>
        <v>202000</v>
      </c>
    </row>
    <row r="905" spans="1:12" s="258" customFormat="1" x14ac:dyDescent="0.2">
      <c r="A905" s="352" t="s">
        <v>649</v>
      </c>
      <c r="B905" s="302" t="s">
        <v>712</v>
      </c>
      <c r="C905" s="285">
        <v>12</v>
      </c>
      <c r="D905" s="285"/>
      <c r="E905" s="286">
        <v>31</v>
      </c>
      <c r="F905" s="287"/>
      <c r="G905" s="288"/>
      <c r="H905" s="289">
        <f t="shared" ref="H905:I905" si="470">H906+H908</f>
        <v>113200</v>
      </c>
      <c r="I905" s="289">
        <f t="shared" si="470"/>
        <v>43200</v>
      </c>
      <c r="J905" s="289">
        <f t="shared" ref="J905" si="471">J906+J908</f>
        <v>0</v>
      </c>
      <c r="K905" s="289">
        <f t="shared" si="467"/>
        <v>70000</v>
      </c>
    </row>
    <row r="906" spans="1:12" s="196" customFormat="1" x14ac:dyDescent="0.2">
      <c r="A906" s="238" t="s">
        <v>649</v>
      </c>
      <c r="B906" s="247" t="s">
        <v>712</v>
      </c>
      <c r="C906" s="169">
        <v>12</v>
      </c>
      <c r="D906" s="185"/>
      <c r="E906" s="187">
        <v>311</v>
      </c>
      <c r="F906" s="230"/>
      <c r="G906" s="157"/>
      <c r="H906" s="242">
        <f t="shared" ref="H906:J906" si="472">H907</f>
        <v>97000</v>
      </c>
      <c r="I906" s="242">
        <f t="shared" si="472"/>
        <v>37000</v>
      </c>
      <c r="J906" s="242">
        <f t="shared" si="472"/>
        <v>0</v>
      </c>
      <c r="K906" s="242">
        <f t="shared" si="467"/>
        <v>60000</v>
      </c>
    </row>
    <row r="907" spans="1:12" s="195" customFormat="1" x14ac:dyDescent="0.2">
      <c r="A907" s="182" t="s">
        <v>649</v>
      </c>
      <c r="B907" s="160" t="s">
        <v>712</v>
      </c>
      <c r="C907" s="145">
        <v>12</v>
      </c>
      <c r="D907" s="146" t="s">
        <v>24</v>
      </c>
      <c r="E907" s="188">
        <v>3111</v>
      </c>
      <c r="F907" s="228" t="s">
        <v>19</v>
      </c>
      <c r="G907" s="220"/>
      <c r="H907" s="222">
        <v>97000</v>
      </c>
      <c r="I907" s="222">
        <v>37000</v>
      </c>
      <c r="J907" s="222"/>
      <c r="K907" s="222">
        <f t="shared" si="467"/>
        <v>60000</v>
      </c>
    </row>
    <row r="908" spans="1:12" s="258" customFormat="1" x14ac:dyDescent="0.2">
      <c r="A908" s="238" t="s">
        <v>649</v>
      </c>
      <c r="B908" s="247" t="s">
        <v>712</v>
      </c>
      <c r="C908" s="250">
        <v>12</v>
      </c>
      <c r="D908" s="206"/>
      <c r="E908" s="203">
        <v>313</v>
      </c>
      <c r="F908" s="231"/>
      <c r="G908" s="241"/>
      <c r="H908" s="242">
        <f t="shared" ref="H908:J908" si="473">H909</f>
        <v>16200</v>
      </c>
      <c r="I908" s="242">
        <f t="shared" si="473"/>
        <v>6200</v>
      </c>
      <c r="J908" s="242">
        <f t="shared" si="473"/>
        <v>0</v>
      </c>
      <c r="K908" s="242">
        <f t="shared" si="467"/>
        <v>10000</v>
      </c>
    </row>
    <row r="909" spans="1:12" s="196" customFormat="1" ht="15" x14ac:dyDescent="0.2">
      <c r="A909" s="182" t="s">
        <v>649</v>
      </c>
      <c r="B909" s="160" t="s">
        <v>712</v>
      </c>
      <c r="C909" s="145">
        <v>12</v>
      </c>
      <c r="D909" s="146" t="s">
        <v>24</v>
      </c>
      <c r="E909" s="188">
        <v>3132</v>
      </c>
      <c r="F909" s="228" t="s">
        <v>280</v>
      </c>
      <c r="G909" s="220"/>
      <c r="H909" s="222">
        <v>16200</v>
      </c>
      <c r="I909" s="222">
        <v>6200</v>
      </c>
      <c r="J909" s="222"/>
      <c r="K909" s="222">
        <f t="shared" si="467"/>
        <v>10000</v>
      </c>
    </row>
    <row r="910" spans="1:12" s="195" customFormat="1" x14ac:dyDescent="0.2">
      <c r="A910" s="352" t="s">
        <v>649</v>
      </c>
      <c r="B910" s="302" t="s">
        <v>712</v>
      </c>
      <c r="C910" s="285">
        <v>12</v>
      </c>
      <c r="D910" s="285"/>
      <c r="E910" s="286">
        <v>32</v>
      </c>
      <c r="F910" s="287"/>
      <c r="G910" s="288"/>
      <c r="H910" s="289">
        <f>H911+H913</f>
        <v>74870</v>
      </c>
      <c r="I910" s="289">
        <f>I911+I913</f>
        <v>60890</v>
      </c>
      <c r="J910" s="289">
        <f>J911+J913</f>
        <v>152520</v>
      </c>
      <c r="K910" s="289">
        <f t="shared" si="467"/>
        <v>166500</v>
      </c>
    </row>
    <row r="911" spans="1:12" s="258" customFormat="1" x14ac:dyDescent="0.2">
      <c r="A911" s="238" t="s">
        <v>649</v>
      </c>
      <c r="B911" s="247" t="s">
        <v>712</v>
      </c>
      <c r="C911" s="154">
        <v>12</v>
      </c>
      <c r="D911" s="181"/>
      <c r="E911" s="156">
        <v>321</v>
      </c>
      <c r="F911" s="225"/>
      <c r="G911" s="157"/>
      <c r="H911" s="158">
        <f t="shared" ref="H911:J911" si="474">H912</f>
        <v>11300</v>
      </c>
      <c r="I911" s="158">
        <f t="shared" si="474"/>
        <v>6300</v>
      </c>
      <c r="J911" s="158">
        <f t="shared" si="474"/>
        <v>0</v>
      </c>
      <c r="K911" s="158">
        <f t="shared" si="467"/>
        <v>5000</v>
      </c>
    </row>
    <row r="912" spans="1:12" s="195" customFormat="1" x14ac:dyDescent="0.2">
      <c r="A912" s="182" t="s">
        <v>649</v>
      </c>
      <c r="B912" s="160" t="s">
        <v>712</v>
      </c>
      <c r="C912" s="161">
        <v>12</v>
      </c>
      <c r="D912" s="182" t="s">
        <v>24</v>
      </c>
      <c r="E912" s="163">
        <v>3211</v>
      </c>
      <c r="F912" s="226" t="s">
        <v>110</v>
      </c>
      <c r="G912" s="220"/>
      <c r="H912" s="221">
        <v>11300</v>
      </c>
      <c r="I912" s="221">
        <v>6300</v>
      </c>
      <c r="J912" s="221"/>
      <c r="K912" s="221">
        <f t="shared" si="467"/>
        <v>5000</v>
      </c>
    </row>
    <row r="913" spans="1:11" s="258" customFormat="1" x14ac:dyDescent="0.2">
      <c r="A913" s="238" t="s">
        <v>649</v>
      </c>
      <c r="B913" s="247" t="s">
        <v>712</v>
      </c>
      <c r="C913" s="237">
        <v>12</v>
      </c>
      <c r="D913" s="238"/>
      <c r="E913" s="239">
        <v>323</v>
      </c>
      <c r="F913" s="240"/>
      <c r="G913" s="241"/>
      <c r="H913" s="246">
        <f t="shared" ref="H913:I913" si="475">H914+H915</f>
        <v>63570</v>
      </c>
      <c r="I913" s="246">
        <f t="shared" si="475"/>
        <v>54590</v>
      </c>
      <c r="J913" s="246">
        <f t="shared" ref="J913" si="476">J914+J915</f>
        <v>152520</v>
      </c>
      <c r="K913" s="246">
        <f t="shared" si="467"/>
        <v>161500</v>
      </c>
    </row>
    <row r="914" spans="1:11" s="167" customFormat="1" x14ac:dyDescent="0.2">
      <c r="A914" s="182" t="s">
        <v>649</v>
      </c>
      <c r="B914" s="160" t="s">
        <v>712</v>
      </c>
      <c r="C914" s="161">
        <v>12</v>
      </c>
      <c r="D914" s="182" t="s">
        <v>24</v>
      </c>
      <c r="E914" s="163">
        <v>3237</v>
      </c>
      <c r="F914" s="226" t="s">
        <v>36</v>
      </c>
      <c r="G914" s="220"/>
      <c r="H914" s="221">
        <v>55090</v>
      </c>
      <c r="I914" s="221">
        <v>54590</v>
      </c>
      <c r="J914" s="221"/>
      <c r="K914" s="221">
        <f t="shared" si="467"/>
        <v>500</v>
      </c>
    </row>
    <row r="915" spans="1:11" s="223" customFormat="1" ht="15" x14ac:dyDescent="0.2">
      <c r="A915" s="182" t="s">
        <v>649</v>
      </c>
      <c r="B915" s="160" t="s">
        <v>712</v>
      </c>
      <c r="C915" s="161">
        <v>12</v>
      </c>
      <c r="D915" s="182" t="s">
        <v>24</v>
      </c>
      <c r="E915" s="163">
        <v>3238</v>
      </c>
      <c r="F915" s="226" t="s">
        <v>122</v>
      </c>
      <c r="G915" s="220"/>
      <c r="H915" s="221">
        <v>8480</v>
      </c>
      <c r="I915" s="221"/>
      <c r="J915" s="221">
        <v>152520</v>
      </c>
      <c r="K915" s="221">
        <f t="shared" si="467"/>
        <v>161000</v>
      </c>
    </row>
    <row r="916" spans="1:11" s="223" customFormat="1" x14ac:dyDescent="0.2">
      <c r="A916" s="352" t="s">
        <v>649</v>
      </c>
      <c r="B916" s="302" t="s">
        <v>712</v>
      </c>
      <c r="C916" s="285">
        <v>51</v>
      </c>
      <c r="D916" s="285"/>
      <c r="E916" s="286">
        <v>31</v>
      </c>
      <c r="F916" s="287"/>
      <c r="G916" s="288"/>
      <c r="H916" s="289">
        <f t="shared" ref="H916:I916" si="477">H917+H919</f>
        <v>127300</v>
      </c>
      <c r="I916" s="289">
        <f t="shared" si="477"/>
        <v>0</v>
      </c>
      <c r="J916" s="289">
        <f t="shared" ref="J916" si="478">J917+J919</f>
        <v>11700</v>
      </c>
      <c r="K916" s="289">
        <f t="shared" si="467"/>
        <v>139000</v>
      </c>
    </row>
    <row r="917" spans="1:11" s="223" customFormat="1" x14ac:dyDescent="0.2">
      <c r="A917" s="238" t="s">
        <v>649</v>
      </c>
      <c r="B917" s="247" t="s">
        <v>712</v>
      </c>
      <c r="C917" s="169">
        <v>51</v>
      </c>
      <c r="D917" s="185"/>
      <c r="E917" s="187">
        <v>311</v>
      </c>
      <c r="F917" s="230"/>
      <c r="G917" s="157"/>
      <c r="H917" s="242">
        <f t="shared" ref="H917:J917" si="479">H918</f>
        <v>109200</v>
      </c>
      <c r="I917" s="242">
        <f t="shared" si="479"/>
        <v>0</v>
      </c>
      <c r="J917" s="242">
        <f t="shared" si="479"/>
        <v>9800</v>
      </c>
      <c r="K917" s="242">
        <f t="shared" si="467"/>
        <v>119000</v>
      </c>
    </row>
    <row r="918" spans="1:11" s="223" customFormat="1" ht="15" x14ac:dyDescent="0.2">
      <c r="A918" s="182" t="s">
        <v>649</v>
      </c>
      <c r="B918" s="160" t="s">
        <v>712</v>
      </c>
      <c r="C918" s="145">
        <v>51</v>
      </c>
      <c r="D918" s="146" t="s">
        <v>24</v>
      </c>
      <c r="E918" s="188">
        <v>3111</v>
      </c>
      <c r="F918" s="228" t="s">
        <v>19</v>
      </c>
      <c r="G918" s="220"/>
      <c r="H918" s="222">
        <v>109200</v>
      </c>
      <c r="I918" s="222"/>
      <c r="J918" s="222">
        <v>9800</v>
      </c>
      <c r="K918" s="222">
        <f t="shared" si="467"/>
        <v>119000</v>
      </c>
    </row>
    <row r="919" spans="1:11" s="223" customFormat="1" x14ac:dyDescent="0.2">
      <c r="A919" s="238" t="s">
        <v>649</v>
      </c>
      <c r="B919" s="247" t="s">
        <v>712</v>
      </c>
      <c r="C919" s="250">
        <v>51</v>
      </c>
      <c r="D919" s="206"/>
      <c r="E919" s="203">
        <v>313</v>
      </c>
      <c r="F919" s="231"/>
      <c r="G919" s="241"/>
      <c r="H919" s="242">
        <f t="shared" ref="H919:J919" si="480">H920</f>
        <v>18100</v>
      </c>
      <c r="I919" s="242">
        <f t="shared" si="480"/>
        <v>0</v>
      </c>
      <c r="J919" s="242">
        <f t="shared" si="480"/>
        <v>1900</v>
      </c>
      <c r="K919" s="242">
        <f t="shared" si="467"/>
        <v>20000</v>
      </c>
    </row>
    <row r="920" spans="1:11" s="223" customFormat="1" ht="15" x14ac:dyDescent="0.2">
      <c r="A920" s="182" t="s">
        <v>649</v>
      </c>
      <c r="B920" s="160" t="s">
        <v>712</v>
      </c>
      <c r="C920" s="145">
        <v>51</v>
      </c>
      <c r="D920" s="146" t="s">
        <v>24</v>
      </c>
      <c r="E920" s="188">
        <v>3132</v>
      </c>
      <c r="F920" s="228" t="s">
        <v>280</v>
      </c>
      <c r="G920" s="220"/>
      <c r="H920" s="222">
        <v>18100</v>
      </c>
      <c r="I920" s="222"/>
      <c r="J920" s="222">
        <v>1900</v>
      </c>
      <c r="K920" s="222">
        <f t="shared" si="467"/>
        <v>20000</v>
      </c>
    </row>
    <row r="921" spans="1:11" s="167" customFormat="1" x14ac:dyDescent="0.2">
      <c r="A921" s="352" t="s">
        <v>649</v>
      </c>
      <c r="B921" s="302" t="s">
        <v>712</v>
      </c>
      <c r="C921" s="285">
        <v>51</v>
      </c>
      <c r="D921" s="285"/>
      <c r="E921" s="286">
        <v>32</v>
      </c>
      <c r="F921" s="287"/>
      <c r="G921" s="288"/>
      <c r="H921" s="289">
        <f>H922+H924</f>
        <v>166280</v>
      </c>
      <c r="I921" s="289">
        <f>I922+I924</f>
        <v>136280</v>
      </c>
      <c r="J921" s="289">
        <f>J922+J924</f>
        <v>250500</v>
      </c>
      <c r="K921" s="289">
        <f t="shared" si="467"/>
        <v>280500</v>
      </c>
    </row>
    <row r="922" spans="1:11" x14ac:dyDescent="0.2">
      <c r="A922" s="238" t="s">
        <v>649</v>
      </c>
      <c r="B922" s="247" t="s">
        <v>712</v>
      </c>
      <c r="C922" s="154">
        <v>51</v>
      </c>
      <c r="D922" s="181"/>
      <c r="E922" s="156">
        <v>321</v>
      </c>
      <c r="F922" s="225"/>
      <c r="G922" s="157"/>
      <c r="H922" s="158">
        <f t="shared" ref="H922:J922" si="481">H923</f>
        <v>22600</v>
      </c>
      <c r="I922" s="158">
        <f t="shared" si="481"/>
        <v>12600</v>
      </c>
      <c r="J922" s="158">
        <f t="shared" si="481"/>
        <v>0</v>
      </c>
      <c r="K922" s="158">
        <f t="shared" si="467"/>
        <v>10000</v>
      </c>
    </row>
    <row r="923" spans="1:11" s="152" customFormat="1" x14ac:dyDescent="0.2">
      <c r="A923" s="182" t="s">
        <v>649</v>
      </c>
      <c r="B923" s="160" t="s">
        <v>712</v>
      </c>
      <c r="C923" s="161">
        <v>51</v>
      </c>
      <c r="D923" s="182" t="s">
        <v>24</v>
      </c>
      <c r="E923" s="163">
        <v>3211</v>
      </c>
      <c r="F923" s="226" t="s">
        <v>110</v>
      </c>
      <c r="G923" s="220"/>
      <c r="H923" s="221">
        <v>22600</v>
      </c>
      <c r="I923" s="221">
        <v>12600</v>
      </c>
      <c r="J923" s="221"/>
      <c r="K923" s="221">
        <f t="shared" si="467"/>
        <v>10000</v>
      </c>
    </row>
    <row r="924" spans="1:11" s="243" customFormat="1" x14ac:dyDescent="0.2">
      <c r="A924" s="238" t="s">
        <v>649</v>
      </c>
      <c r="B924" s="247" t="s">
        <v>712</v>
      </c>
      <c r="C924" s="237">
        <v>51</v>
      </c>
      <c r="D924" s="238"/>
      <c r="E924" s="239">
        <v>323</v>
      </c>
      <c r="F924" s="240"/>
      <c r="G924" s="241"/>
      <c r="H924" s="246">
        <f t="shared" ref="H924:I924" si="482">H925+H926</f>
        <v>143680</v>
      </c>
      <c r="I924" s="246">
        <f t="shared" si="482"/>
        <v>123680</v>
      </c>
      <c r="J924" s="246">
        <f t="shared" ref="J924" si="483">J925+J926</f>
        <v>250500</v>
      </c>
      <c r="K924" s="246">
        <f t="shared" si="467"/>
        <v>270500</v>
      </c>
    </row>
    <row r="925" spans="1:11" s="243" customFormat="1" x14ac:dyDescent="0.2">
      <c r="A925" s="182" t="s">
        <v>649</v>
      </c>
      <c r="B925" s="160" t="s">
        <v>712</v>
      </c>
      <c r="C925" s="161">
        <v>51</v>
      </c>
      <c r="D925" s="182" t="s">
        <v>24</v>
      </c>
      <c r="E925" s="163">
        <v>3237</v>
      </c>
      <c r="F925" s="226" t="s">
        <v>36</v>
      </c>
      <c r="G925" s="220"/>
      <c r="H925" s="221">
        <v>124180</v>
      </c>
      <c r="I925" s="221">
        <v>123680</v>
      </c>
      <c r="J925" s="221"/>
      <c r="K925" s="221">
        <f t="shared" si="467"/>
        <v>500</v>
      </c>
    </row>
    <row r="926" spans="1:11" s="243" customFormat="1" x14ac:dyDescent="0.2">
      <c r="A926" s="182" t="s">
        <v>649</v>
      </c>
      <c r="B926" s="160" t="s">
        <v>712</v>
      </c>
      <c r="C926" s="161">
        <v>51</v>
      </c>
      <c r="D926" s="182" t="s">
        <v>24</v>
      </c>
      <c r="E926" s="163">
        <v>3238</v>
      </c>
      <c r="F926" s="226" t="s">
        <v>122</v>
      </c>
      <c r="G926" s="220"/>
      <c r="H926" s="221">
        <v>19500</v>
      </c>
      <c r="I926" s="221"/>
      <c r="J926" s="221">
        <v>250500</v>
      </c>
      <c r="K926" s="221">
        <f t="shared" si="467"/>
        <v>270000</v>
      </c>
    </row>
    <row r="927" spans="1:11" s="196" customFormat="1" x14ac:dyDescent="0.2">
      <c r="A927" s="352" t="s">
        <v>649</v>
      </c>
      <c r="B927" s="302" t="s">
        <v>712</v>
      </c>
      <c r="C927" s="285">
        <v>559</v>
      </c>
      <c r="D927" s="285"/>
      <c r="E927" s="286">
        <v>31</v>
      </c>
      <c r="F927" s="287"/>
      <c r="G927" s="288"/>
      <c r="H927" s="289">
        <f t="shared" ref="H927:I927" si="484">H928+H930</f>
        <v>127300</v>
      </c>
      <c r="I927" s="289">
        <f t="shared" si="484"/>
        <v>0</v>
      </c>
      <c r="J927" s="289">
        <f t="shared" ref="J927" si="485">J928+J930</f>
        <v>11700</v>
      </c>
      <c r="K927" s="289">
        <f t="shared" si="467"/>
        <v>139000</v>
      </c>
    </row>
    <row r="928" spans="1:11" s="195" customFormat="1" x14ac:dyDescent="0.2">
      <c r="A928" s="238" t="s">
        <v>649</v>
      </c>
      <c r="B928" s="247" t="s">
        <v>712</v>
      </c>
      <c r="C928" s="169">
        <v>559</v>
      </c>
      <c r="D928" s="185"/>
      <c r="E928" s="187">
        <v>311</v>
      </c>
      <c r="F928" s="230"/>
      <c r="G928" s="157"/>
      <c r="H928" s="242">
        <f t="shared" ref="H928:J928" si="486">H929</f>
        <v>109200</v>
      </c>
      <c r="I928" s="242">
        <f t="shared" si="486"/>
        <v>0</v>
      </c>
      <c r="J928" s="242">
        <f t="shared" si="486"/>
        <v>9800</v>
      </c>
      <c r="K928" s="242">
        <f t="shared" si="467"/>
        <v>119000</v>
      </c>
    </row>
    <row r="929" spans="1:11" s="223" customFormat="1" ht="15" x14ac:dyDescent="0.2">
      <c r="A929" s="182" t="s">
        <v>649</v>
      </c>
      <c r="B929" s="160" t="s">
        <v>712</v>
      </c>
      <c r="C929" s="145">
        <v>559</v>
      </c>
      <c r="D929" s="146" t="s">
        <v>24</v>
      </c>
      <c r="E929" s="188">
        <v>3111</v>
      </c>
      <c r="F929" s="228" t="s">
        <v>19</v>
      </c>
      <c r="G929" s="220"/>
      <c r="H929" s="222">
        <v>109200</v>
      </c>
      <c r="I929" s="222"/>
      <c r="J929" s="222">
        <v>9800</v>
      </c>
      <c r="K929" s="222">
        <f t="shared" si="467"/>
        <v>119000</v>
      </c>
    </row>
    <row r="930" spans="1:11" s="243" customFormat="1" x14ac:dyDescent="0.2">
      <c r="A930" s="238" t="s">
        <v>649</v>
      </c>
      <c r="B930" s="247" t="s">
        <v>712</v>
      </c>
      <c r="C930" s="250">
        <v>559</v>
      </c>
      <c r="D930" s="206"/>
      <c r="E930" s="203">
        <v>313</v>
      </c>
      <c r="F930" s="231"/>
      <c r="G930" s="241"/>
      <c r="H930" s="242">
        <f t="shared" ref="H930:J930" si="487">H931</f>
        <v>18100</v>
      </c>
      <c r="I930" s="242">
        <f t="shared" si="487"/>
        <v>0</v>
      </c>
      <c r="J930" s="242">
        <f t="shared" si="487"/>
        <v>1900</v>
      </c>
      <c r="K930" s="242">
        <f t="shared" si="467"/>
        <v>20000</v>
      </c>
    </row>
    <row r="931" spans="1:11" s="223" customFormat="1" ht="15" x14ac:dyDescent="0.2">
      <c r="A931" s="182" t="s">
        <v>649</v>
      </c>
      <c r="B931" s="160" t="s">
        <v>712</v>
      </c>
      <c r="C931" s="145">
        <v>559</v>
      </c>
      <c r="D931" s="146" t="s">
        <v>24</v>
      </c>
      <c r="E931" s="188">
        <v>3132</v>
      </c>
      <c r="F931" s="228" t="s">
        <v>280</v>
      </c>
      <c r="G931" s="220"/>
      <c r="H931" s="222">
        <v>18100</v>
      </c>
      <c r="I931" s="222"/>
      <c r="J931" s="222">
        <v>1900</v>
      </c>
      <c r="K931" s="222">
        <f t="shared" si="467"/>
        <v>20000</v>
      </c>
    </row>
    <row r="932" spans="1:11" s="223" customFormat="1" x14ac:dyDescent="0.2">
      <c r="A932" s="352" t="s">
        <v>649</v>
      </c>
      <c r="B932" s="302" t="s">
        <v>712</v>
      </c>
      <c r="C932" s="285">
        <v>559</v>
      </c>
      <c r="D932" s="285"/>
      <c r="E932" s="286">
        <v>32</v>
      </c>
      <c r="F932" s="287"/>
      <c r="G932" s="288"/>
      <c r="H932" s="289">
        <f>H933+H935</f>
        <v>166280</v>
      </c>
      <c r="I932" s="289">
        <f>I933+I935</f>
        <v>136280</v>
      </c>
      <c r="J932" s="289">
        <f>J933+J935</f>
        <v>357500</v>
      </c>
      <c r="K932" s="289">
        <f t="shared" si="467"/>
        <v>387500</v>
      </c>
    </row>
    <row r="933" spans="1:11" x14ac:dyDescent="0.2">
      <c r="A933" s="238" t="s">
        <v>649</v>
      </c>
      <c r="B933" s="247" t="s">
        <v>712</v>
      </c>
      <c r="C933" s="154">
        <v>559</v>
      </c>
      <c r="D933" s="181"/>
      <c r="E933" s="156">
        <v>321</v>
      </c>
      <c r="F933" s="225"/>
      <c r="G933" s="157"/>
      <c r="H933" s="158">
        <f t="shared" ref="H933:J933" si="488">H934</f>
        <v>22600</v>
      </c>
      <c r="I933" s="158">
        <f t="shared" si="488"/>
        <v>12600</v>
      </c>
      <c r="J933" s="158">
        <f t="shared" si="488"/>
        <v>0</v>
      </c>
      <c r="K933" s="158">
        <f t="shared" si="467"/>
        <v>10000</v>
      </c>
    </row>
    <row r="934" spans="1:11" s="152" customFormat="1" x14ac:dyDescent="0.2">
      <c r="A934" s="182" t="s">
        <v>649</v>
      </c>
      <c r="B934" s="160" t="s">
        <v>712</v>
      </c>
      <c r="C934" s="161">
        <v>559</v>
      </c>
      <c r="D934" s="182" t="s">
        <v>24</v>
      </c>
      <c r="E934" s="163">
        <v>3211</v>
      </c>
      <c r="F934" s="226" t="s">
        <v>110</v>
      </c>
      <c r="G934" s="220"/>
      <c r="H934" s="221">
        <v>22600</v>
      </c>
      <c r="I934" s="221">
        <v>12600</v>
      </c>
      <c r="J934" s="221"/>
      <c r="K934" s="221">
        <f t="shared" si="467"/>
        <v>10000</v>
      </c>
    </row>
    <row r="935" spans="1:11" s="243" customFormat="1" x14ac:dyDescent="0.2">
      <c r="A935" s="238" t="s">
        <v>649</v>
      </c>
      <c r="B935" s="247" t="s">
        <v>712</v>
      </c>
      <c r="C935" s="237">
        <v>559</v>
      </c>
      <c r="D935" s="238"/>
      <c r="E935" s="239">
        <v>323</v>
      </c>
      <c r="F935" s="240"/>
      <c r="G935" s="241"/>
      <c r="H935" s="246">
        <f t="shared" ref="H935:I935" si="489">H936+H937</f>
        <v>143680</v>
      </c>
      <c r="I935" s="246">
        <f t="shared" si="489"/>
        <v>123680</v>
      </c>
      <c r="J935" s="246">
        <f t="shared" ref="J935" si="490">J936+J937</f>
        <v>357500</v>
      </c>
      <c r="K935" s="246">
        <f t="shared" si="467"/>
        <v>377500</v>
      </c>
    </row>
    <row r="936" spans="1:11" s="243" customFormat="1" x14ac:dyDescent="0.2">
      <c r="A936" s="182" t="s">
        <v>649</v>
      </c>
      <c r="B936" s="160" t="s">
        <v>712</v>
      </c>
      <c r="C936" s="161">
        <v>559</v>
      </c>
      <c r="D936" s="182" t="s">
        <v>24</v>
      </c>
      <c r="E936" s="163">
        <v>3237</v>
      </c>
      <c r="F936" s="226" t="s">
        <v>36</v>
      </c>
      <c r="G936" s="220"/>
      <c r="H936" s="221">
        <v>124180</v>
      </c>
      <c r="I936" s="221">
        <v>123680</v>
      </c>
      <c r="J936" s="221"/>
      <c r="K936" s="221">
        <f t="shared" si="467"/>
        <v>500</v>
      </c>
    </row>
    <row r="937" spans="1:11" s="243" customFormat="1" x14ac:dyDescent="0.2">
      <c r="A937" s="182" t="s">
        <v>649</v>
      </c>
      <c r="B937" s="160" t="s">
        <v>712</v>
      </c>
      <c r="C937" s="161">
        <v>559</v>
      </c>
      <c r="D937" s="182" t="s">
        <v>24</v>
      </c>
      <c r="E937" s="163">
        <v>3238</v>
      </c>
      <c r="F937" s="226" t="s">
        <v>122</v>
      </c>
      <c r="G937" s="220"/>
      <c r="H937" s="221">
        <v>19500</v>
      </c>
      <c r="I937" s="221"/>
      <c r="J937" s="221">
        <v>357500</v>
      </c>
      <c r="K937" s="221">
        <f t="shared" si="467"/>
        <v>377000</v>
      </c>
    </row>
    <row r="938" spans="1:11" s="223" customFormat="1" ht="45" x14ac:dyDescent="0.2">
      <c r="A938" s="308" t="s">
        <v>649</v>
      </c>
      <c r="B938" s="295" t="s">
        <v>728</v>
      </c>
      <c r="C938" s="296"/>
      <c r="D938" s="308"/>
      <c r="E938" s="298"/>
      <c r="F938" s="309" t="s">
        <v>727</v>
      </c>
      <c r="G938" s="300" t="s">
        <v>691</v>
      </c>
      <c r="H938" s="301">
        <f t="shared" ref="H938:I938" si="491">H944+H954+H964+H939+H949+H959</f>
        <v>135000</v>
      </c>
      <c r="I938" s="301">
        <f t="shared" si="491"/>
        <v>82000</v>
      </c>
      <c r="J938" s="301">
        <f t="shared" ref="J938" si="492">J944+J954+J964+J939+J949+J959</f>
        <v>82000</v>
      </c>
      <c r="K938" s="301">
        <f t="shared" si="467"/>
        <v>135000</v>
      </c>
    </row>
    <row r="939" spans="1:11" s="223" customFormat="1" x14ac:dyDescent="0.2">
      <c r="A939" s="352" t="s">
        <v>649</v>
      </c>
      <c r="B939" s="302" t="s">
        <v>728</v>
      </c>
      <c r="C939" s="285">
        <v>12</v>
      </c>
      <c r="D939" s="285"/>
      <c r="E939" s="286">
        <v>31</v>
      </c>
      <c r="F939" s="287"/>
      <c r="G939" s="287"/>
      <c r="H939" s="289">
        <f t="shared" ref="H939:I939" si="493">H940+H942</f>
        <v>10000</v>
      </c>
      <c r="I939" s="289">
        <f t="shared" si="493"/>
        <v>0</v>
      </c>
      <c r="J939" s="289">
        <f t="shared" ref="J939" si="494">J940+J942</f>
        <v>13000</v>
      </c>
      <c r="K939" s="289">
        <f t="shared" si="467"/>
        <v>23000</v>
      </c>
    </row>
    <row r="940" spans="1:11" s="223" customFormat="1" x14ac:dyDescent="0.2">
      <c r="A940" s="238" t="s">
        <v>649</v>
      </c>
      <c r="B940" s="247" t="s">
        <v>728</v>
      </c>
      <c r="C940" s="169">
        <v>12</v>
      </c>
      <c r="D940" s="185"/>
      <c r="E940" s="187">
        <v>311</v>
      </c>
      <c r="F940" s="230"/>
      <c r="G940" s="230"/>
      <c r="H940" s="158">
        <f t="shared" ref="H940:J940" si="495">H941</f>
        <v>8300</v>
      </c>
      <c r="I940" s="158">
        <f t="shared" si="495"/>
        <v>0</v>
      </c>
      <c r="J940" s="158">
        <f t="shared" si="495"/>
        <v>11200</v>
      </c>
      <c r="K940" s="158">
        <f t="shared" si="467"/>
        <v>19500</v>
      </c>
    </row>
    <row r="941" spans="1:11" s="223" customFormat="1" ht="15" x14ac:dyDescent="0.2">
      <c r="A941" s="182" t="s">
        <v>649</v>
      </c>
      <c r="B941" s="160" t="s">
        <v>728</v>
      </c>
      <c r="C941" s="145">
        <v>12</v>
      </c>
      <c r="D941" s="146" t="s">
        <v>24</v>
      </c>
      <c r="E941" s="188">
        <v>3111</v>
      </c>
      <c r="F941" s="228" t="s">
        <v>19</v>
      </c>
      <c r="G941" s="228"/>
      <c r="H941" s="221">
        <v>8300</v>
      </c>
      <c r="I941" s="221"/>
      <c r="J941" s="221">
        <v>11200</v>
      </c>
      <c r="K941" s="221">
        <f t="shared" si="467"/>
        <v>19500</v>
      </c>
    </row>
    <row r="942" spans="1:11" s="223" customFormat="1" x14ac:dyDescent="0.2">
      <c r="A942" s="238" t="s">
        <v>649</v>
      </c>
      <c r="B942" s="247" t="s">
        <v>728</v>
      </c>
      <c r="C942" s="250">
        <v>12</v>
      </c>
      <c r="D942" s="206"/>
      <c r="E942" s="203">
        <v>313</v>
      </c>
      <c r="F942" s="231"/>
      <c r="G942" s="231"/>
      <c r="H942" s="246">
        <f t="shared" ref="H942:J942" si="496">H943</f>
        <v>1700</v>
      </c>
      <c r="I942" s="246">
        <f t="shared" si="496"/>
        <v>0</v>
      </c>
      <c r="J942" s="246">
        <f t="shared" si="496"/>
        <v>1800</v>
      </c>
      <c r="K942" s="246">
        <f t="shared" si="467"/>
        <v>3500</v>
      </c>
    </row>
    <row r="943" spans="1:11" s="223" customFormat="1" ht="15" x14ac:dyDescent="0.2">
      <c r="A943" s="182" t="s">
        <v>649</v>
      </c>
      <c r="B943" s="160" t="s">
        <v>728</v>
      </c>
      <c r="C943" s="145">
        <v>12</v>
      </c>
      <c r="D943" s="146" t="s">
        <v>24</v>
      </c>
      <c r="E943" s="188">
        <v>3132</v>
      </c>
      <c r="F943" s="228" t="s">
        <v>280</v>
      </c>
      <c r="G943" s="228"/>
      <c r="H943" s="221">
        <v>1700</v>
      </c>
      <c r="I943" s="221"/>
      <c r="J943" s="221">
        <v>1800</v>
      </c>
      <c r="K943" s="221">
        <f t="shared" si="467"/>
        <v>3500</v>
      </c>
    </row>
    <row r="944" spans="1:11" x14ac:dyDescent="0.2">
      <c r="A944" s="352" t="s">
        <v>649</v>
      </c>
      <c r="B944" s="302" t="s">
        <v>728</v>
      </c>
      <c r="C944" s="285">
        <v>12</v>
      </c>
      <c r="D944" s="285"/>
      <c r="E944" s="286">
        <v>32</v>
      </c>
      <c r="F944" s="287"/>
      <c r="G944" s="288"/>
      <c r="H944" s="289">
        <f t="shared" ref="H944:I944" si="497">H945+H947</f>
        <v>17000</v>
      </c>
      <c r="I944" s="289">
        <f t="shared" si="497"/>
        <v>12500</v>
      </c>
      <c r="J944" s="289">
        <f t="shared" ref="J944" si="498">J945+J947</f>
        <v>0</v>
      </c>
      <c r="K944" s="289">
        <f t="shared" si="467"/>
        <v>4500</v>
      </c>
    </row>
    <row r="945" spans="1:11" s="152" customFormat="1" x14ac:dyDescent="0.2">
      <c r="A945" s="238" t="s">
        <v>649</v>
      </c>
      <c r="B945" s="247" t="s">
        <v>728</v>
      </c>
      <c r="C945" s="154">
        <v>12</v>
      </c>
      <c r="D945" s="181"/>
      <c r="E945" s="156">
        <v>321</v>
      </c>
      <c r="F945" s="225"/>
      <c r="G945" s="157"/>
      <c r="H945" s="158">
        <f t="shared" ref="H945:J945" si="499">H946</f>
        <v>6000</v>
      </c>
      <c r="I945" s="158">
        <f t="shared" si="499"/>
        <v>4000</v>
      </c>
      <c r="J945" s="158">
        <f t="shared" si="499"/>
        <v>0</v>
      </c>
      <c r="K945" s="158">
        <f t="shared" si="467"/>
        <v>2000</v>
      </c>
    </row>
    <row r="946" spans="1:11" s="243" customFormat="1" x14ac:dyDescent="0.2">
      <c r="A946" s="182" t="s">
        <v>649</v>
      </c>
      <c r="B946" s="160" t="s">
        <v>728</v>
      </c>
      <c r="C946" s="161">
        <v>12</v>
      </c>
      <c r="D946" s="182" t="s">
        <v>24</v>
      </c>
      <c r="E946" s="163">
        <v>3211</v>
      </c>
      <c r="F946" s="226" t="s">
        <v>110</v>
      </c>
      <c r="G946" s="220"/>
      <c r="H946" s="221">
        <v>6000</v>
      </c>
      <c r="I946" s="221">
        <v>4000</v>
      </c>
      <c r="J946" s="221"/>
      <c r="K946" s="221">
        <f t="shared" si="467"/>
        <v>2000</v>
      </c>
    </row>
    <row r="947" spans="1:11" s="243" customFormat="1" x14ac:dyDescent="0.2">
      <c r="A947" s="238" t="s">
        <v>649</v>
      </c>
      <c r="B947" s="247" t="s">
        <v>728</v>
      </c>
      <c r="C947" s="237">
        <v>12</v>
      </c>
      <c r="D947" s="238"/>
      <c r="E947" s="239">
        <v>323</v>
      </c>
      <c r="F947" s="240"/>
      <c r="G947" s="241"/>
      <c r="H947" s="246">
        <f t="shared" ref="H947:J947" si="500">H948</f>
        <v>11000</v>
      </c>
      <c r="I947" s="246">
        <f t="shared" si="500"/>
        <v>8500</v>
      </c>
      <c r="J947" s="246">
        <f t="shared" si="500"/>
        <v>0</v>
      </c>
      <c r="K947" s="246">
        <f t="shared" si="467"/>
        <v>2500</v>
      </c>
    </row>
    <row r="948" spans="1:11" s="243" customFormat="1" x14ac:dyDescent="0.2">
      <c r="A948" s="182" t="s">
        <v>649</v>
      </c>
      <c r="B948" s="160" t="s">
        <v>728</v>
      </c>
      <c r="C948" s="161">
        <v>12</v>
      </c>
      <c r="D948" s="182" t="s">
        <v>24</v>
      </c>
      <c r="E948" s="163">
        <v>3237</v>
      </c>
      <c r="F948" s="226" t="s">
        <v>36</v>
      </c>
      <c r="G948" s="220"/>
      <c r="H948" s="221">
        <v>11000</v>
      </c>
      <c r="I948" s="221">
        <v>8500</v>
      </c>
      <c r="J948" s="221"/>
      <c r="K948" s="221">
        <f t="shared" si="467"/>
        <v>2500</v>
      </c>
    </row>
    <row r="949" spans="1:11" s="196" customFormat="1" x14ac:dyDescent="0.2">
      <c r="A949" s="352" t="s">
        <v>649</v>
      </c>
      <c r="B949" s="302" t="s">
        <v>728</v>
      </c>
      <c r="C949" s="285">
        <v>51</v>
      </c>
      <c r="D949" s="285"/>
      <c r="E949" s="286">
        <v>31</v>
      </c>
      <c r="F949" s="287"/>
      <c r="G949" s="287"/>
      <c r="H949" s="289">
        <f t="shared" ref="H949:I949" si="501">H950+H952</f>
        <v>20000</v>
      </c>
      <c r="I949" s="289">
        <f t="shared" si="501"/>
        <v>0</v>
      </c>
      <c r="J949" s="289">
        <f t="shared" ref="J949" si="502">J950+J952</f>
        <v>69000</v>
      </c>
      <c r="K949" s="289">
        <f t="shared" si="467"/>
        <v>89000</v>
      </c>
    </row>
    <row r="950" spans="1:11" s="195" customFormat="1" x14ac:dyDescent="0.2">
      <c r="A950" s="238" t="s">
        <v>649</v>
      </c>
      <c r="B950" s="247" t="s">
        <v>728</v>
      </c>
      <c r="C950" s="169">
        <v>51</v>
      </c>
      <c r="D950" s="185"/>
      <c r="E950" s="187">
        <v>311</v>
      </c>
      <c r="F950" s="230"/>
      <c r="G950" s="230"/>
      <c r="H950" s="158">
        <f t="shared" ref="H950:J950" si="503">H951</f>
        <v>16600</v>
      </c>
      <c r="I950" s="158">
        <f t="shared" si="503"/>
        <v>0</v>
      </c>
      <c r="J950" s="158">
        <f t="shared" si="503"/>
        <v>59900</v>
      </c>
      <c r="K950" s="158">
        <f t="shared" si="467"/>
        <v>76500</v>
      </c>
    </row>
    <row r="951" spans="1:11" s="223" customFormat="1" ht="15" x14ac:dyDescent="0.2">
      <c r="A951" s="182" t="s">
        <v>649</v>
      </c>
      <c r="B951" s="160" t="s">
        <v>728</v>
      </c>
      <c r="C951" s="145">
        <v>51</v>
      </c>
      <c r="D951" s="146" t="s">
        <v>24</v>
      </c>
      <c r="E951" s="188">
        <v>3111</v>
      </c>
      <c r="F951" s="228" t="s">
        <v>19</v>
      </c>
      <c r="G951" s="228"/>
      <c r="H951" s="221">
        <v>16600</v>
      </c>
      <c r="I951" s="221"/>
      <c r="J951" s="221">
        <v>59900</v>
      </c>
      <c r="K951" s="221">
        <f t="shared" si="467"/>
        <v>76500</v>
      </c>
    </row>
    <row r="952" spans="1:11" s="243" customFormat="1" x14ac:dyDescent="0.2">
      <c r="A952" s="238" t="s">
        <v>649</v>
      </c>
      <c r="B952" s="247" t="s">
        <v>728</v>
      </c>
      <c r="C952" s="250">
        <v>51</v>
      </c>
      <c r="D952" s="206"/>
      <c r="E952" s="203">
        <v>313</v>
      </c>
      <c r="F952" s="231"/>
      <c r="G952" s="231"/>
      <c r="H952" s="246">
        <f t="shared" ref="H952:J952" si="504">H953</f>
        <v>3400</v>
      </c>
      <c r="I952" s="246">
        <f t="shared" si="504"/>
        <v>0</v>
      </c>
      <c r="J952" s="246">
        <f t="shared" si="504"/>
        <v>9100</v>
      </c>
      <c r="K952" s="246">
        <f t="shared" si="467"/>
        <v>12500</v>
      </c>
    </row>
    <row r="953" spans="1:11" s="223" customFormat="1" ht="15" x14ac:dyDescent="0.2">
      <c r="A953" s="182" t="s">
        <v>649</v>
      </c>
      <c r="B953" s="160" t="s">
        <v>728</v>
      </c>
      <c r="C953" s="145">
        <v>51</v>
      </c>
      <c r="D953" s="146" t="s">
        <v>24</v>
      </c>
      <c r="E953" s="188">
        <v>3132</v>
      </c>
      <c r="F953" s="228" t="s">
        <v>280</v>
      </c>
      <c r="G953" s="228"/>
      <c r="H953" s="221">
        <v>3400</v>
      </c>
      <c r="I953" s="221"/>
      <c r="J953" s="221">
        <v>9100</v>
      </c>
      <c r="K953" s="221">
        <f t="shared" si="467"/>
        <v>12500</v>
      </c>
    </row>
    <row r="954" spans="1:11" s="223" customFormat="1" x14ac:dyDescent="0.2">
      <c r="A954" s="352" t="s">
        <v>649</v>
      </c>
      <c r="B954" s="302" t="s">
        <v>728</v>
      </c>
      <c r="C954" s="285">
        <v>51</v>
      </c>
      <c r="D954" s="285"/>
      <c r="E954" s="286">
        <v>32</v>
      </c>
      <c r="F954" s="287"/>
      <c r="G954" s="288"/>
      <c r="H954" s="289">
        <f t="shared" ref="H954:I954" si="505">H955+H957</f>
        <v>34000</v>
      </c>
      <c r="I954" s="289">
        <f t="shared" si="505"/>
        <v>15500</v>
      </c>
      <c r="J954" s="289">
        <f t="shared" ref="J954" si="506">J955+J957</f>
        <v>0</v>
      </c>
      <c r="K954" s="289">
        <f t="shared" si="467"/>
        <v>18500</v>
      </c>
    </row>
    <row r="955" spans="1:11" s="167" customFormat="1" x14ac:dyDescent="0.2">
      <c r="A955" s="238" t="s">
        <v>649</v>
      </c>
      <c r="B955" s="247" t="s">
        <v>728</v>
      </c>
      <c r="C955" s="154">
        <v>51</v>
      </c>
      <c r="D955" s="181"/>
      <c r="E955" s="156">
        <v>321</v>
      </c>
      <c r="F955" s="225"/>
      <c r="G955" s="157"/>
      <c r="H955" s="158">
        <f t="shared" ref="H955:J955" si="507">H956</f>
        <v>12000</v>
      </c>
      <c r="I955" s="158">
        <f t="shared" si="507"/>
        <v>3500</v>
      </c>
      <c r="J955" s="158">
        <f t="shared" si="507"/>
        <v>0</v>
      </c>
      <c r="K955" s="158">
        <f t="shared" si="467"/>
        <v>8500</v>
      </c>
    </row>
    <row r="956" spans="1:11" s="167" customFormat="1" x14ac:dyDescent="0.2">
      <c r="A956" s="182" t="s">
        <v>649</v>
      </c>
      <c r="B956" s="160" t="s">
        <v>728</v>
      </c>
      <c r="C956" s="161">
        <v>51</v>
      </c>
      <c r="D956" s="182" t="s">
        <v>24</v>
      </c>
      <c r="E956" s="163">
        <v>3211</v>
      </c>
      <c r="F956" s="226" t="s">
        <v>110</v>
      </c>
      <c r="G956" s="220"/>
      <c r="H956" s="221">
        <v>12000</v>
      </c>
      <c r="I956" s="221">
        <v>3500</v>
      </c>
      <c r="J956" s="221"/>
      <c r="K956" s="221">
        <f t="shared" si="467"/>
        <v>8500</v>
      </c>
    </row>
    <row r="957" spans="1:11" s="167" customFormat="1" x14ac:dyDescent="0.2">
      <c r="A957" s="238" t="s">
        <v>649</v>
      </c>
      <c r="B957" s="247" t="s">
        <v>728</v>
      </c>
      <c r="C957" s="237">
        <v>51</v>
      </c>
      <c r="D957" s="238"/>
      <c r="E957" s="239">
        <v>323</v>
      </c>
      <c r="F957" s="240"/>
      <c r="G957" s="241"/>
      <c r="H957" s="246">
        <f t="shared" ref="H957:J957" si="508">H958</f>
        <v>22000</v>
      </c>
      <c r="I957" s="246">
        <f t="shared" si="508"/>
        <v>12000</v>
      </c>
      <c r="J957" s="246">
        <f t="shared" si="508"/>
        <v>0</v>
      </c>
      <c r="K957" s="246">
        <f t="shared" si="467"/>
        <v>10000</v>
      </c>
    </row>
    <row r="958" spans="1:11" s="167" customFormat="1" x14ac:dyDescent="0.2">
      <c r="A958" s="182" t="s">
        <v>649</v>
      </c>
      <c r="B958" s="160" t="s">
        <v>728</v>
      </c>
      <c r="C958" s="161">
        <v>51</v>
      </c>
      <c r="D958" s="182" t="s">
        <v>24</v>
      </c>
      <c r="E958" s="163">
        <v>3237</v>
      </c>
      <c r="F958" s="226" t="s">
        <v>36</v>
      </c>
      <c r="G958" s="220"/>
      <c r="H958" s="221">
        <v>22000</v>
      </c>
      <c r="I958" s="221">
        <v>12000</v>
      </c>
      <c r="J958" s="221"/>
      <c r="K958" s="221">
        <f t="shared" si="467"/>
        <v>10000</v>
      </c>
    </row>
    <row r="959" spans="1:11" s="167" customFormat="1" x14ac:dyDescent="0.2">
      <c r="A959" s="352" t="s">
        <v>649</v>
      </c>
      <c r="B959" s="302" t="s">
        <v>728</v>
      </c>
      <c r="C959" s="285">
        <v>559</v>
      </c>
      <c r="D959" s="285"/>
      <c r="E959" s="286">
        <v>31</v>
      </c>
      <c r="F959" s="287"/>
      <c r="G959" s="287"/>
      <c r="H959" s="289">
        <f t="shared" ref="H959:I959" si="509">H960+H962</f>
        <v>20000</v>
      </c>
      <c r="I959" s="289">
        <f t="shared" si="509"/>
        <v>20000</v>
      </c>
      <c r="J959" s="289">
        <f t="shared" ref="J959" si="510">J960+J962</f>
        <v>0</v>
      </c>
      <c r="K959" s="289">
        <f t="shared" si="467"/>
        <v>0</v>
      </c>
    </row>
    <row r="960" spans="1:11" s="167" customFormat="1" x14ac:dyDescent="0.2">
      <c r="A960" s="238" t="s">
        <v>649</v>
      </c>
      <c r="B960" s="247" t="s">
        <v>728</v>
      </c>
      <c r="C960" s="169">
        <v>559</v>
      </c>
      <c r="D960" s="185"/>
      <c r="E960" s="187">
        <v>311</v>
      </c>
      <c r="F960" s="230"/>
      <c r="G960" s="230"/>
      <c r="H960" s="158">
        <f t="shared" ref="H960:J960" si="511">H961</f>
        <v>16600</v>
      </c>
      <c r="I960" s="158">
        <f t="shared" si="511"/>
        <v>16600</v>
      </c>
      <c r="J960" s="158">
        <f t="shared" si="511"/>
        <v>0</v>
      </c>
      <c r="K960" s="158">
        <f t="shared" si="467"/>
        <v>0</v>
      </c>
    </row>
    <row r="961" spans="1:12" s="166" customFormat="1" ht="15" x14ac:dyDescent="0.2">
      <c r="A961" s="182" t="s">
        <v>649</v>
      </c>
      <c r="B961" s="160" t="s">
        <v>728</v>
      </c>
      <c r="C961" s="145">
        <v>559</v>
      </c>
      <c r="D961" s="146" t="s">
        <v>24</v>
      </c>
      <c r="E961" s="188">
        <v>3111</v>
      </c>
      <c r="F961" s="228" t="s">
        <v>19</v>
      </c>
      <c r="G961" s="228"/>
      <c r="H961" s="221">
        <v>16600</v>
      </c>
      <c r="I961" s="221">
        <v>16600</v>
      </c>
      <c r="J961" s="221"/>
      <c r="K961" s="221">
        <f t="shared" si="467"/>
        <v>0</v>
      </c>
    </row>
    <row r="962" spans="1:12" s="167" customFormat="1" x14ac:dyDescent="0.2">
      <c r="A962" s="238" t="s">
        <v>649</v>
      </c>
      <c r="B962" s="247" t="s">
        <v>728</v>
      </c>
      <c r="C962" s="250">
        <v>559</v>
      </c>
      <c r="D962" s="206"/>
      <c r="E962" s="203">
        <v>313</v>
      </c>
      <c r="F962" s="231"/>
      <c r="G962" s="231"/>
      <c r="H962" s="246">
        <f t="shared" ref="H962:J962" si="512">H963</f>
        <v>3400</v>
      </c>
      <c r="I962" s="246">
        <f t="shared" si="512"/>
        <v>3400</v>
      </c>
      <c r="J962" s="246">
        <f t="shared" si="512"/>
        <v>0</v>
      </c>
      <c r="K962" s="246">
        <f t="shared" si="467"/>
        <v>0</v>
      </c>
    </row>
    <row r="963" spans="1:12" s="223" customFormat="1" ht="15" x14ac:dyDescent="0.2">
      <c r="A963" s="182" t="s">
        <v>649</v>
      </c>
      <c r="B963" s="160" t="s">
        <v>728</v>
      </c>
      <c r="C963" s="145">
        <v>559</v>
      </c>
      <c r="D963" s="146" t="s">
        <v>24</v>
      </c>
      <c r="E963" s="188">
        <v>3132</v>
      </c>
      <c r="F963" s="228" t="s">
        <v>280</v>
      </c>
      <c r="G963" s="228"/>
      <c r="H963" s="221">
        <v>3400</v>
      </c>
      <c r="I963" s="221">
        <v>3400</v>
      </c>
      <c r="J963" s="221"/>
      <c r="K963" s="221">
        <f t="shared" ref="K963:K1026" si="513">H963-I963+J963</f>
        <v>0</v>
      </c>
    </row>
    <row r="964" spans="1:12" s="243" customFormat="1" x14ac:dyDescent="0.2">
      <c r="A964" s="352" t="s">
        <v>649</v>
      </c>
      <c r="B964" s="302" t="s">
        <v>728</v>
      </c>
      <c r="C964" s="285">
        <v>559</v>
      </c>
      <c r="D964" s="285"/>
      <c r="E964" s="286">
        <v>32</v>
      </c>
      <c r="F964" s="287"/>
      <c r="G964" s="288"/>
      <c r="H964" s="289">
        <f t="shared" ref="H964:I964" si="514">H965+H967</f>
        <v>34000</v>
      </c>
      <c r="I964" s="289">
        <f t="shared" si="514"/>
        <v>34000</v>
      </c>
      <c r="J964" s="289">
        <f t="shared" ref="J964" si="515">J965+J967</f>
        <v>0</v>
      </c>
      <c r="K964" s="289">
        <f t="shared" si="513"/>
        <v>0</v>
      </c>
    </row>
    <row r="965" spans="1:12" s="223" customFormat="1" x14ac:dyDescent="0.2">
      <c r="A965" s="238" t="s">
        <v>649</v>
      </c>
      <c r="B965" s="247" t="s">
        <v>728</v>
      </c>
      <c r="C965" s="154">
        <v>559</v>
      </c>
      <c r="D965" s="181"/>
      <c r="E965" s="156">
        <v>321</v>
      </c>
      <c r="F965" s="225"/>
      <c r="G965" s="157"/>
      <c r="H965" s="158">
        <f t="shared" ref="H965:J965" si="516">H966</f>
        <v>12000</v>
      </c>
      <c r="I965" s="158">
        <f t="shared" si="516"/>
        <v>12000</v>
      </c>
      <c r="J965" s="158">
        <f t="shared" si="516"/>
        <v>0</v>
      </c>
      <c r="K965" s="158">
        <f t="shared" si="513"/>
        <v>0</v>
      </c>
    </row>
    <row r="966" spans="1:12" s="167" customFormat="1" x14ac:dyDescent="0.2">
      <c r="A966" s="182" t="s">
        <v>649</v>
      </c>
      <c r="B966" s="160" t="s">
        <v>728</v>
      </c>
      <c r="C966" s="161">
        <v>559</v>
      </c>
      <c r="D966" s="182" t="s">
        <v>24</v>
      </c>
      <c r="E966" s="163">
        <v>3211</v>
      </c>
      <c r="F966" s="226" t="s">
        <v>110</v>
      </c>
      <c r="G966" s="220"/>
      <c r="H966" s="221">
        <v>12000</v>
      </c>
      <c r="I966" s="221">
        <v>12000</v>
      </c>
      <c r="J966" s="221"/>
      <c r="K966" s="221">
        <f t="shared" si="513"/>
        <v>0</v>
      </c>
    </row>
    <row r="967" spans="1:12" s="167" customFormat="1" x14ac:dyDescent="0.2">
      <c r="A967" s="238" t="s">
        <v>649</v>
      </c>
      <c r="B967" s="247" t="s">
        <v>728</v>
      </c>
      <c r="C967" s="237">
        <v>559</v>
      </c>
      <c r="D967" s="238"/>
      <c r="E967" s="239">
        <v>323</v>
      </c>
      <c r="F967" s="240"/>
      <c r="G967" s="241"/>
      <c r="H967" s="246">
        <f t="shared" ref="H967:J967" si="517">H968</f>
        <v>22000</v>
      </c>
      <c r="I967" s="246">
        <f t="shared" si="517"/>
        <v>22000</v>
      </c>
      <c r="J967" s="246">
        <f t="shared" si="517"/>
        <v>0</v>
      </c>
      <c r="K967" s="246">
        <f t="shared" si="513"/>
        <v>0</v>
      </c>
    </row>
    <row r="968" spans="1:12" s="223" customFormat="1" x14ac:dyDescent="0.2">
      <c r="A968" s="182" t="s">
        <v>649</v>
      </c>
      <c r="B968" s="160" t="s">
        <v>728</v>
      </c>
      <c r="C968" s="161">
        <v>559</v>
      </c>
      <c r="D968" s="182" t="s">
        <v>24</v>
      </c>
      <c r="E968" s="163">
        <v>3237</v>
      </c>
      <c r="F968" s="226" t="s">
        <v>36</v>
      </c>
      <c r="G968" s="220"/>
      <c r="H968" s="221">
        <v>22000</v>
      </c>
      <c r="I968" s="221">
        <v>22000</v>
      </c>
      <c r="J968" s="221"/>
      <c r="K968" s="221">
        <f t="shared" si="513"/>
        <v>0</v>
      </c>
      <c r="L968" s="167"/>
    </row>
    <row r="969" spans="1:12" s="223" customFormat="1" ht="47.25" x14ac:dyDescent="0.2">
      <c r="A969" s="308" t="s">
        <v>649</v>
      </c>
      <c r="B969" s="295" t="s">
        <v>855</v>
      </c>
      <c r="C969" s="296"/>
      <c r="D969" s="308"/>
      <c r="E969" s="298"/>
      <c r="F969" s="309" t="s">
        <v>918</v>
      </c>
      <c r="G969" s="300" t="s">
        <v>691</v>
      </c>
      <c r="H969" s="301">
        <f>H977+H982+H987+H992+H970</f>
        <v>546000</v>
      </c>
      <c r="I969" s="301">
        <f t="shared" ref="I969:J969" si="518">I977+I982+I987+I992+I970</f>
        <v>45800</v>
      </c>
      <c r="J969" s="301">
        <f t="shared" si="518"/>
        <v>98800</v>
      </c>
      <c r="K969" s="301">
        <f t="shared" si="513"/>
        <v>599000</v>
      </c>
      <c r="L969" s="167"/>
    </row>
    <row r="970" spans="1:12" s="167" customFormat="1" x14ac:dyDescent="0.2">
      <c r="A970" s="352" t="s">
        <v>649</v>
      </c>
      <c r="B970" s="302" t="s">
        <v>855</v>
      </c>
      <c r="C970" s="285">
        <v>11</v>
      </c>
      <c r="D970" s="285"/>
      <c r="E970" s="286">
        <v>32</v>
      </c>
      <c r="F970" s="287"/>
      <c r="G970" s="287"/>
      <c r="H970" s="289">
        <f>H971+H975</f>
        <v>0</v>
      </c>
      <c r="I970" s="289">
        <f>I971+I975</f>
        <v>0</v>
      </c>
      <c r="J970" s="289">
        <f>J971+J975</f>
        <v>53000</v>
      </c>
      <c r="K970" s="289">
        <f t="shared" si="513"/>
        <v>53000</v>
      </c>
    </row>
    <row r="971" spans="1:12" s="167" customFormat="1" x14ac:dyDescent="0.2">
      <c r="A971" s="238" t="s">
        <v>649</v>
      </c>
      <c r="B971" s="247" t="s">
        <v>855</v>
      </c>
      <c r="C971" s="169">
        <v>11</v>
      </c>
      <c r="D971" s="185"/>
      <c r="E971" s="187">
        <v>321</v>
      </c>
      <c r="F971" s="230"/>
      <c r="G971" s="230"/>
      <c r="H971" s="158">
        <f t="shared" ref="H971:J973" si="519">H972</f>
        <v>0</v>
      </c>
      <c r="I971" s="158">
        <f t="shared" si="519"/>
        <v>0</v>
      </c>
      <c r="J971" s="158">
        <f t="shared" si="519"/>
        <v>3000</v>
      </c>
      <c r="K971" s="158">
        <f t="shared" si="513"/>
        <v>3000</v>
      </c>
    </row>
    <row r="972" spans="1:12" s="167" customFormat="1" x14ac:dyDescent="0.2">
      <c r="A972" s="182" t="s">
        <v>649</v>
      </c>
      <c r="B972" s="160" t="s">
        <v>855</v>
      </c>
      <c r="C972" s="145">
        <v>11</v>
      </c>
      <c r="D972" s="146" t="s">
        <v>24</v>
      </c>
      <c r="E972" s="188">
        <v>3211</v>
      </c>
      <c r="F972" s="228" t="s">
        <v>110</v>
      </c>
      <c r="G972" s="228"/>
      <c r="H972" s="221">
        <v>0</v>
      </c>
      <c r="I972" s="221"/>
      <c r="J972" s="221">
        <v>3000</v>
      </c>
      <c r="K972" s="221">
        <f t="shared" si="513"/>
        <v>3000</v>
      </c>
    </row>
    <row r="973" spans="1:12" s="167" customFormat="1" x14ac:dyDescent="0.2">
      <c r="A973" s="181" t="s">
        <v>649</v>
      </c>
      <c r="B973" s="153" t="s">
        <v>855</v>
      </c>
      <c r="C973" s="169">
        <v>11</v>
      </c>
      <c r="D973" s="185"/>
      <c r="E973" s="187">
        <v>322</v>
      </c>
      <c r="F973" s="230"/>
      <c r="G973" s="230"/>
      <c r="H973" s="158">
        <f t="shared" si="519"/>
        <v>0</v>
      </c>
      <c r="I973" s="158">
        <f t="shared" si="519"/>
        <v>0</v>
      </c>
      <c r="J973" s="158">
        <f t="shared" si="519"/>
        <v>0</v>
      </c>
      <c r="K973" s="158">
        <f t="shared" si="513"/>
        <v>0</v>
      </c>
    </row>
    <row r="974" spans="1:12" s="167" customFormat="1" x14ac:dyDescent="0.2">
      <c r="A974" s="182" t="s">
        <v>649</v>
      </c>
      <c r="B974" s="160" t="s">
        <v>855</v>
      </c>
      <c r="C974" s="145">
        <v>11</v>
      </c>
      <c r="D974" s="146" t="s">
        <v>24</v>
      </c>
      <c r="E974" s="188">
        <v>3221</v>
      </c>
      <c r="F974" s="228" t="s">
        <v>930</v>
      </c>
      <c r="G974" s="228"/>
      <c r="H974" s="221">
        <v>0</v>
      </c>
      <c r="I974" s="221"/>
      <c r="J974" s="221"/>
      <c r="K974" s="221">
        <f t="shared" si="513"/>
        <v>0</v>
      </c>
    </row>
    <row r="975" spans="1:12" s="167" customFormat="1" x14ac:dyDescent="0.2">
      <c r="A975" s="238" t="s">
        <v>649</v>
      </c>
      <c r="B975" s="247" t="s">
        <v>855</v>
      </c>
      <c r="C975" s="250">
        <v>11</v>
      </c>
      <c r="D975" s="206"/>
      <c r="E975" s="203">
        <v>323</v>
      </c>
      <c r="F975" s="231"/>
      <c r="G975" s="231"/>
      <c r="H975" s="246">
        <f t="shared" ref="H975:J975" si="520">H976</f>
        <v>0</v>
      </c>
      <c r="I975" s="246">
        <f t="shared" si="520"/>
        <v>0</v>
      </c>
      <c r="J975" s="246">
        <f t="shared" si="520"/>
        <v>50000</v>
      </c>
      <c r="K975" s="246">
        <f t="shared" si="513"/>
        <v>50000</v>
      </c>
    </row>
    <row r="976" spans="1:12" s="167" customFormat="1" x14ac:dyDescent="0.2">
      <c r="A976" s="182" t="s">
        <v>649</v>
      </c>
      <c r="B976" s="160" t="s">
        <v>855</v>
      </c>
      <c r="C976" s="145">
        <v>11</v>
      </c>
      <c r="D976" s="146" t="s">
        <v>24</v>
      </c>
      <c r="E976" s="188">
        <v>3237</v>
      </c>
      <c r="F976" s="228" t="s">
        <v>931</v>
      </c>
      <c r="G976" s="228"/>
      <c r="H976" s="221">
        <v>0</v>
      </c>
      <c r="I976" s="221"/>
      <c r="J976" s="221">
        <v>50000</v>
      </c>
      <c r="K976" s="221">
        <f t="shared" si="513"/>
        <v>50000</v>
      </c>
    </row>
    <row r="977" spans="1:11" s="167" customFormat="1" x14ac:dyDescent="0.2">
      <c r="A977" s="352" t="s">
        <v>649</v>
      </c>
      <c r="B977" s="302" t="s">
        <v>855</v>
      </c>
      <c r="C977" s="285">
        <v>12</v>
      </c>
      <c r="D977" s="285"/>
      <c r="E977" s="286">
        <v>31</v>
      </c>
      <c r="F977" s="287"/>
      <c r="G977" s="287"/>
      <c r="H977" s="289">
        <f t="shared" ref="H977:I977" si="521">H978+H980</f>
        <v>27000</v>
      </c>
      <c r="I977" s="289">
        <f t="shared" si="521"/>
        <v>0</v>
      </c>
      <c r="J977" s="289">
        <f t="shared" ref="J977" si="522">J978+J980</f>
        <v>6800</v>
      </c>
      <c r="K977" s="289">
        <f t="shared" si="513"/>
        <v>33800</v>
      </c>
    </row>
    <row r="978" spans="1:11" s="223" customFormat="1" x14ac:dyDescent="0.2">
      <c r="A978" s="238" t="s">
        <v>649</v>
      </c>
      <c r="B978" s="247" t="s">
        <v>855</v>
      </c>
      <c r="C978" s="169">
        <v>12</v>
      </c>
      <c r="D978" s="185"/>
      <c r="E978" s="187">
        <v>311</v>
      </c>
      <c r="F978" s="230"/>
      <c r="G978" s="230"/>
      <c r="H978" s="158">
        <f t="shared" ref="H978:J978" si="523">H979</f>
        <v>23000</v>
      </c>
      <c r="I978" s="158">
        <f t="shared" si="523"/>
        <v>0</v>
      </c>
      <c r="J978" s="158">
        <f t="shared" si="523"/>
        <v>6000</v>
      </c>
      <c r="K978" s="158">
        <f t="shared" si="513"/>
        <v>29000</v>
      </c>
    </row>
    <row r="979" spans="1:11" s="223" customFormat="1" ht="15" x14ac:dyDescent="0.2">
      <c r="A979" s="182" t="s">
        <v>649</v>
      </c>
      <c r="B979" s="160" t="s">
        <v>855</v>
      </c>
      <c r="C979" s="145">
        <v>12</v>
      </c>
      <c r="D979" s="146" t="s">
        <v>24</v>
      </c>
      <c r="E979" s="188">
        <v>3111</v>
      </c>
      <c r="F979" s="228" t="s">
        <v>19</v>
      </c>
      <c r="G979" s="228"/>
      <c r="H979" s="221">
        <v>23000</v>
      </c>
      <c r="I979" s="221"/>
      <c r="J979" s="221">
        <v>6000</v>
      </c>
      <c r="K979" s="221">
        <f t="shared" si="513"/>
        <v>29000</v>
      </c>
    </row>
    <row r="980" spans="1:11" s="223" customFormat="1" x14ac:dyDescent="0.2">
      <c r="A980" s="238" t="s">
        <v>649</v>
      </c>
      <c r="B980" s="247" t="s">
        <v>855</v>
      </c>
      <c r="C980" s="250">
        <v>12</v>
      </c>
      <c r="D980" s="206"/>
      <c r="E980" s="203">
        <v>313</v>
      </c>
      <c r="F980" s="231"/>
      <c r="G980" s="231"/>
      <c r="H980" s="246">
        <f t="shared" ref="H980:J980" si="524">H981</f>
        <v>4000</v>
      </c>
      <c r="I980" s="246">
        <f t="shared" si="524"/>
        <v>0</v>
      </c>
      <c r="J980" s="246">
        <f t="shared" si="524"/>
        <v>800</v>
      </c>
      <c r="K980" s="246">
        <f t="shared" si="513"/>
        <v>4800</v>
      </c>
    </row>
    <row r="981" spans="1:11" s="223" customFormat="1" ht="15" x14ac:dyDescent="0.2">
      <c r="A981" s="182" t="s">
        <v>649</v>
      </c>
      <c r="B981" s="160" t="s">
        <v>855</v>
      </c>
      <c r="C981" s="145">
        <v>12</v>
      </c>
      <c r="D981" s="146" t="s">
        <v>24</v>
      </c>
      <c r="E981" s="188">
        <v>3132</v>
      </c>
      <c r="F981" s="228" t="s">
        <v>280</v>
      </c>
      <c r="G981" s="228"/>
      <c r="H981" s="221">
        <v>4000</v>
      </c>
      <c r="I981" s="221"/>
      <c r="J981" s="221">
        <v>800</v>
      </c>
      <c r="K981" s="221">
        <f t="shared" si="513"/>
        <v>4800</v>
      </c>
    </row>
    <row r="982" spans="1:11" s="223" customFormat="1" x14ac:dyDescent="0.2">
      <c r="A982" s="352" t="s">
        <v>649</v>
      </c>
      <c r="B982" s="302" t="s">
        <v>855</v>
      </c>
      <c r="C982" s="285">
        <v>12</v>
      </c>
      <c r="D982" s="285"/>
      <c r="E982" s="286">
        <v>32</v>
      </c>
      <c r="F982" s="287"/>
      <c r="G982" s="287"/>
      <c r="H982" s="289">
        <f t="shared" ref="H982:I982" si="525">H983+H985</f>
        <v>55000</v>
      </c>
      <c r="I982" s="289">
        <f t="shared" si="525"/>
        <v>5000</v>
      </c>
      <c r="J982" s="289">
        <f t="shared" ref="J982" si="526">J983+J985</f>
        <v>0</v>
      </c>
      <c r="K982" s="289">
        <f t="shared" si="513"/>
        <v>50000</v>
      </c>
    </row>
    <row r="983" spans="1:11" s="167" customFormat="1" x14ac:dyDescent="0.2">
      <c r="A983" s="238" t="s">
        <v>649</v>
      </c>
      <c r="B983" s="247" t="s">
        <v>855</v>
      </c>
      <c r="C983" s="169">
        <v>12</v>
      </c>
      <c r="D983" s="185"/>
      <c r="E983" s="187">
        <v>321</v>
      </c>
      <c r="F983" s="230"/>
      <c r="G983" s="230"/>
      <c r="H983" s="158">
        <f t="shared" ref="H983:J983" si="527">H984</f>
        <v>7000</v>
      </c>
      <c r="I983" s="158">
        <f t="shared" si="527"/>
        <v>5000</v>
      </c>
      <c r="J983" s="158">
        <f t="shared" si="527"/>
        <v>0</v>
      </c>
      <c r="K983" s="158">
        <f t="shared" si="513"/>
        <v>2000</v>
      </c>
    </row>
    <row r="984" spans="1:11" s="167" customFormat="1" x14ac:dyDescent="0.2">
      <c r="A984" s="182" t="s">
        <v>649</v>
      </c>
      <c r="B984" s="160" t="s">
        <v>855</v>
      </c>
      <c r="C984" s="145">
        <v>12</v>
      </c>
      <c r="D984" s="146" t="s">
        <v>24</v>
      </c>
      <c r="E984" s="188">
        <v>3211</v>
      </c>
      <c r="F984" s="228" t="s">
        <v>110</v>
      </c>
      <c r="G984" s="228"/>
      <c r="H984" s="221">
        <v>7000</v>
      </c>
      <c r="I984" s="221">
        <v>5000</v>
      </c>
      <c r="J984" s="221"/>
      <c r="K984" s="221">
        <f t="shared" si="513"/>
        <v>2000</v>
      </c>
    </row>
    <row r="985" spans="1:11" s="167" customFormat="1" x14ac:dyDescent="0.2">
      <c r="A985" s="238" t="s">
        <v>649</v>
      </c>
      <c r="B985" s="247" t="s">
        <v>855</v>
      </c>
      <c r="C985" s="250">
        <v>12</v>
      </c>
      <c r="D985" s="206"/>
      <c r="E985" s="203">
        <v>323</v>
      </c>
      <c r="F985" s="231"/>
      <c r="G985" s="231"/>
      <c r="H985" s="246">
        <f t="shared" ref="H985:J985" si="528">H986</f>
        <v>48000</v>
      </c>
      <c r="I985" s="246">
        <f t="shared" si="528"/>
        <v>0</v>
      </c>
      <c r="J985" s="246">
        <f t="shared" si="528"/>
        <v>0</v>
      </c>
      <c r="K985" s="246">
        <f t="shared" si="513"/>
        <v>48000</v>
      </c>
    </row>
    <row r="986" spans="1:11" s="167" customFormat="1" x14ac:dyDescent="0.2">
      <c r="A986" s="182" t="s">
        <v>649</v>
      </c>
      <c r="B986" s="160" t="s">
        <v>855</v>
      </c>
      <c r="C986" s="145">
        <v>12</v>
      </c>
      <c r="D986" s="146" t="s">
        <v>24</v>
      </c>
      <c r="E986" s="188">
        <v>3237</v>
      </c>
      <c r="F986" s="228" t="s">
        <v>36</v>
      </c>
      <c r="G986" s="228"/>
      <c r="H986" s="221">
        <v>48000</v>
      </c>
      <c r="I986" s="221"/>
      <c r="J986" s="221"/>
      <c r="K986" s="221">
        <f t="shared" si="513"/>
        <v>48000</v>
      </c>
    </row>
    <row r="987" spans="1:11" s="167" customFormat="1" x14ac:dyDescent="0.2">
      <c r="A987" s="352" t="s">
        <v>649</v>
      </c>
      <c r="B987" s="302" t="s">
        <v>855</v>
      </c>
      <c r="C987" s="285">
        <v>559</v>
      </c>
      <c r="D987" s="285"/>
      <c r="E987" s="286">
        <v>31</v>
      </c>
      <c r="F987" s="287"/>
      <c r="G987" s="287"/>
      <c r="H987" s="289">
        <f t="shared" ref="H987:I987" si="529">H988+H990</f>
        <v>153000</v>
      </c>
      <c r="I987" s="289">
        <f t="shared" si="529"/>
        <v>15800</v>
      </c>
      <c r="J987" s="289">
        <f t="shared" ref="J987" si="530">J988+J990</f>
        <v>0</v>
      </c>
      <c r="K987" s="289">
        <f t="shared" si="513"/>
        <v>137200</v>
      </c>
    </row>
    <row r="988" spans="1:11" s="166" customFormat="1" x14ac:dyDescent="0.2">
      <c r="A988" s="238" t="s">
        <v>649</v>
      </c>
      <c r="B988" s="247" t="s">
        <v>855</v>
      </c>
      <c r="C988" s="169">
        <v>559</v>
      </c>
      <c r="D988" s="185"/>
      <c r="E988" s="187">
        <v>311</v>
      </c>
      <c r="F988" s="230"/>
      <c r="G988" s="230"/>
      <c r="H988" s="158">
        <f t="shared" ref="H988:J988" si="531">H989</f>
        <v>130000</v>
      </c>
      <c r="I988" s="158">
        <f t="shared" si="531"/>
        <v>12000</v>
      </c>
      <c r="J988" s="158">
        <f t="shared" si="531"/>
        <v>0</v>
      </c>
      <c r="K988" s="158">
        <f t="shared" si="513"/>
        <v>118000</v>
      </c>
    </row>
    <row r="989" spans="1:11" s="167" customFormat="1" x14ac:dyDescent="0.2">
      <c r="A989" s="182" t="s">
        <v>649</v>
      </c>
      <c r="B989" s="160" t="s">
        <v>855</v>
      </c>
      <c r="C989" s="145">
        <v>559</v>
      </c>
      <c r="D989" s="146" t="s">
        <v>24</v>
      </c>
      <c r="E989" s="188">
        <v>3111</v>
      </c>
      <c r="F989" s="228" t="s">
        <v>19</v>
      </c>
      <c r="G989" s="228"/>
      <c r="H989" s="221">
        <v>130000</v>
      </c>
      <c r="I989" s="221">
        <v>12000</v>
      </c>
      <c r="J989" s="221"/>
      <c r="K989" s="221">
        <f t="shared" si="513"/>
        <v>118000</v>
      </c>
    </row>
    <row r="990" spans="1:11" s="223" customFormat="1" x14ac:dyDescent="0.2">
      <c r="A990" s="238" t="s">
        <v>649</v>
      </c>
      <c r="B990" s="247" t="s">
        <v>855</v>
      </c>
      <c r="C990" s="250">
        <v>559</v>
      </c>
      <c r="D990" s="206"/>
      <c r="E990" s="203">
        <v>313</v>
      </c>
      <c r="F990" s="231"/>
      <c r="G990" s="231"/>
      <c r="H990" s="246">
        <f t="shared" ref="H990:J990" si="532">H991</f>
        <v>23000</v>
      </c>
      <c r="I990" s="246">
        <f t="shared" si="532"/>
        <v>3800</v>
      </c>
      <c r="J990" s="246">
        <f t="shared" si="532"/>
        <v>0</v>
      </c>
      <c r="K990" s="246">
        <f t="shared" si="513"/>
        <v>19200</v>
      </c>
    </row>
    <row r="991" spans="1:11" s="243" customFormat="1" x14ac:dyDescent="0.2">
      <c r="A991" s="182" t="s">
        <v>649</v>
      </c>
      <c r="B991" s="160" t="s">
        <v>855</v>
      </c>
      <c r="C991" s="145">
        <v>559</v>
      </c>
      <c r="D991" s="146" t="s">
        <v>24</v>
      </c>
      <c r="E991" s="188">
        <v>3132</v>
      </c>
      <c r="F991" s="228" t="s">
        <v>280</v>
      </c>
      <c r="G991" s="228"/>
      <c r="H991" s="221">
        <v>23000</v>
      </c>
      <c r="I991" s="221">
        <v>3800</v>
      </c>
      <c r="J991" s="221"/>
      <c r="K991" s="221">
        <f t="shared" si="513"/>
        <v>19200</v>
      </c>
    </row>
    <row r="992" spans="1:11" s="223" customFormat="1" x14ac:dyDescent="0.2">
      <c r="A992" s="352" t="s">
        <v>649</v>
      </c>
      <c r="B992" s="302" t="s">
        <v>855</v>
      </c>
      <c r="C992" s="285">
        <v>559</v>
      </c>
      <c r="D992" s="285"/>
      <c r="E992" s="286">
        <v>32</v>
      </c>
      <c r="F992" s="287"/>
      <c r="G992" s="287"/>
      <c r="H992" s="289">
        <f t="shared" ref="H992:I992" si="533">H993+H995</f>
        <v>311000</v>
      </c>
      <c r="I992" s="289">
        <f t="shared" si="533"/>
        <v>25000</v>
      </c>
      <c r="J992" s="289">
        <f t="shared" ref="J992" si="534">J993+J995</f>
        <v>39000</v>
      </c>
      <c r="K992" s="289">
        <f t="shared" si="513"/>
        <v>325000</v>
      </c>
    </row>
    <row r="993" spans="1:11" s="167" customFormat="1" x14ac:dyDescent="0.2">
      <c r="A993" s="238" t="s">
        <v>649</v>
      </c>
      <c r="B993" s="247" t="s">
        <v>855</v>
      </c>
      <c r="C993" s="169">
        <v>559</v>
      </c>
      <c r="D993" s="185"/>
      <c r="E993" s="187">
        <v>321</v>
      </c>
      <c r="F993" s="230"/>
      <c r="G993" s="230"/>
      <c r="H993" s="158">
        <f t="shared" ref="H993:J993" si="535">H994</f>
        <v>38000</v>
      </c>
      <c r="I993" s="158">
        <f t="shared" si="535"/>
        <v>25000</v>
      </c>
      <c r="J993" s="158">
        <f t="shared" si="535"/>
        <v>0</v>
      </c>
      <c r="K993" s="158">
        <f t="shared" si="513"/>
        <v>13000</v>
      </c>
    </row>
    <row r="994" spans="1:11" s="167" customFormat="1" x14ac:dyDescent="0.2">
      <c r="A994" s="182" t="s">
        <v>649</v>
      </c>
      <c r="B994" s="160" t="s">
        <v>855</v>
      </c>
      <c r="C994" s="145">
        <v>559</v>
      </c>
      <c r="D994" s="146" t="s">
        <v>24</v>
      </c>
      <c r="E994" s="188">
        <v>3211</v>
      </c>
      <c r="F994" s="228" t="s">
        <v>110</v>
      </c>
      <c r="G994" s="228"/>
      <c r="H994" s="221">
        <v>38000</v>
      </c>
      <c r="I994" s="221">
        <v>25000</v>
      </c>
      <c r="J994" s="221"/>
      <c r="K994" s="221">
        <f t="shared" si="513"/>
        <v>13000</v>
      </c>
    </row>
    <row r="995" spans="1:11" s="167" customFormat="1" x14ac:dyDescent="0.2">
      <c r="A995" s="238" t="s">
        <v>649</v>
      </c>
      <c r="B995" s="247" t="s">
        <v>855</v>
      </c>
      <c r="C995" s="250">
        <v>559</v>
      </c>
      <c r="D995" s="206"/>
      <c r="E995" s="203">
        <v>323</v>
      </c>
      <c r="F995" s="231"/>
      <c r="G995" s="231"/>
      <c r="H995" s="246">
        <f t="shared" ref="H995:J995" si="536">H996</f>
        <v>273000</v>
      </c>
      <c r="I995" s="246">
        <f t="shared" si="536"/>
        <v>0</v>
      </c>
      <c r="J995" s="246">
        <f t="shared" si="536"/>
        <v>39000</v>
      </c>
      <c r="K995" s="246">
        <f t="shared" si="513"/>
        <v>312000</v>
      </c>
    </row>
    <row r="996" spans="1:11" s="167" customFormat="1" x14ac:dyDescent="0.2">
      <c r="A996" s="182" t="s">
        <v>649</v>
      </c>
      <c r="B996" s="160" t="s">
        <v>855</v>
      </c>
      <c r="C996" s="145">
        <v>559</v>
      </c>
      <c r="D996" s="146" t="s">
        <v>24</v>
      </c>
      <c r="E996" s="188">
        <v>3237</v>
      </c>
      <c r="F996" s="228" t="s">
        <v>36</v>
      </c>
      <c r="G996" s="228"/>
      <c r="H996" s="221">
        <v>273000</v>
      </c>
      <c r="I996" s="221"/>
      <c r="J996" s="221">
        <v>39000</v>
      </c>
      <c r="K996" s="221">
        <f t="shared" si="513"/>
        <v>312000</v>
      </c>
    </row>
    <row r="997" spans="1:11" s="167" customFormat="1" ht="33.75" x14ac:dyDescent="0.2">
      <c r="A997" s="353" t="s">
        <v>649</v>
      </c>
      <c r="B997" s="296" t="s">
        <v>932</v>
      </c>
      <c r="C997" s="296"/>
      <c r="D997" s="296"/>
      <c r="E997" s="297"/>
      <c r="F997" s="299" t="s">
        <v>933</v>
      </c>
      <c r="G997" s="300" t="s">
        <v>696</v>
      </c>
      <c r="H997" s="301">
        <f>H998</f>
        <v>0</v>
      </c>
      <c r="I997" s="301">
        <f t="shared" ref="I997:J997" si="537">I998</f>
        <v>0</v>
      </c>
      <c r="J997" s="301">
        <f t="shared" si="537"/>
        <v>12000000</v>
      </c>
      <c r="K997" s="301">
        <f t="shared" si="513"/>
        <v>12000000</v>
      </c>
    </row>
    <row r="998" spans="1:11" s="167" customFormat="1" x14ac:dyDescent="0.2">
      <c r="A998" s="352" t="s">
        <v>649</v>
      </c>
      <c r="B998" s="302" t="s">
        <v>932</v>
      </c>
      <c r="C998" s="285">
        <v>11</v>
      </c>
      <c r="D998" s="285"/>
      <c r="E998" s="286">
        <v>36</v>
      </c>
      <c r="F998" s="287"/>
      <c r="G998" s="288"/>
      <c r="H998" s="289">
        <f t="shared" ref="H998:J999" si="538">H999</f>
        <v>0</v>
      </c>
      <c r="I998" s="289">
        <f t="shared" si="538"/>
        <v>0</v>
      </c>
      <c r="J998" s="289">
        <f t="shared" si="538"/>
        <v>12000000</v>
      </c>
      <c r="K998" s="289">
        <f t="shared" si="513"/>
        <v>12000000</v>
      </c>
    </row>
    <row r="999" spans="1:11" s="167" customFormat="1" x14ac:dyDescent="0.2">
      <c r="A999" s="155" t="s">
        <v>649</v>
      </c>
      <c r="B999" s="191" t="s">
        <v>932</v>
      </c>
      <c r="C999" s="191">
        <v>11</v>
      </c>
      <c r="D999" s="155"/>
      <c r="E999" s="156">
        <v>363</v>
      </c>
      <c r="F999" s="225"/>
      <c r="G999" s="157"/>
      <c r="H999" s="158">
        <f>H1000</f>
        <v>0</v>
      </c>
      <c r="I999" s="158">
        <f t="shared" si="538"/>
        <v>0</v>
      </c>
      <c r="J999" s="158">
        <f t="shared" si="538"/>
        <v>12000000</v>
      </c>
      <c r="K999" s="158">
        <f t="shared" si="513"/>
        <v>12000000</v>
      </c>
    </row>
    <row r="1000" spans="1:11" s="167" customFormat="1" x14ac:dyDescent="0.2">
      <c r="A1000" s="162" t="s">
        <v>649</v>
      </c>
      <c r="B1000" s="320" t="s">
        <v>932</v>
      </c>
      <c r="C1000" s="320">
        <v>11</v>
      </c>
      <c r="D1000" s="162" t="s">
        <v>24</v>
      </c>
      <c r="E1000" s="163">
        <v>3631</v>
      </c>
      <c r="F1000" s="226" t="s">
        <v>233</v>
      </c>
      <c r="G1000" s="157"/>
      <c r="H1000" s="221">
        <v>0</v>
      </c>
      <c r="I1000" s="221"/>
      <c r="J1000" s="221">
        <v>12000000</v>
      </c>
      <c r="K1000" s="221">
        <f t="shared" si="513"/>
        <v>12000000</v>
      </c>
    </row>
    <row r="1001" spans="1:11" s="167" customFormat="1" ht="33.75" x14ac:dyDescent="0.2">
      <c r="A1001" s="353" t="s">
        <v>649</v>
      </c>
      <c r="B1001" s="296" t="s">
        <v>934</v>
      </c>
      <c r="C1001" s="296"/>
      <c r="D1001" s="296"/>
      <c r="E1001" s="297"/>
      <c r="F1001" s="299" t="s">
        <v>935</v>
      </c>
      <c r="G1001" s="300" t="s">
        <v>696</v>
      </c>
      <c r="H1001" s="301">
        <f>H1002+H1005</f>
        <v>0</v>
      </c>
      <c r="I1001" s="301">
        <f t="shared" ref="I1001:J1001" si="539">I1002+I1005</f>
        <v>0</v>
      </c>
      <c r="J1001" s="301">
        <f t="shared" si="539"/>
        <v>12583000</v>
      </c>
      <c r="K1001" s="301">
        <f t="shared" si="513"/>
        <v>12583000</v>
      </c>
    </row>
    <row r="1002" spans="1:11" s="167" customFormat="1" x14ac:dyDescent="0.2">
      <c r="A1002" s="352" t="s">
        <v>649</v>
      </c>
      <c r="B1002" s="302" t="s">
        <v>934</v>
      </c>
      <c r="C1002" s="285">
        <v>11</v>
      </c>
      <c r="D1002" s="285"/>
      <c r="E1002" s="286">
        <v>36</v>
      </c>
      <c r="F1002" s="287"/>
      <c r="G1002" s="288"/>
      <c r="H1002" s="289">
        <f t="shared" ref="H1002:J1003" si="540">H1003</f>
        <v>0</v>
      </c>
      <c r="I1002" s="289">
        <f t="shared" si="540"/>
        <v>0</v>
      </c>
      <c r="J1002" s="289">
        <f t="shared" si="540"/>
        <v>12575000</v>
      </c>
      <c r="K1002" s="289">
        <f t="shared" si="513"/>
        <v>12575000</v>
      </c>
    </row>
    <row r="1003" spans="1:11" s="167" customFormat="1" x14ac:dyDescent="0.2">
      <c r="A1003" s="155" t="s">
        <v>649</v>
      </c>
      <c r="B1003" s="191" t="s">
        <v>934</v>
      </c>
      <c r="C1003" s="191">
        <v>11</v>
      </c>
      <c r="D1003" s="155"/>
      <c r="E1003" s="156">
        <v>363</v>
      </c>
      <c r="F1003" s="225"/>
      <c r="G1003" s="157"/>
      <c r="H1003" s="158">
        <f>H1004</f>
        <v>0</v>
      </c>
      <c r="I1003" s="158">
        <f t="shared" si="540"/>
        <v>0</v>
      </c>
      <c r="J1003" s="158">
        <f t="shared" si="540"/>
        <v>12575000</v>
      </c>
      <c r="K1003" s="158">
        <f t="shared" si="513"/>
        <v>12575000</v>
      </c>
    </row>
    <row r="1004" spans="1:11" s="167" customFormat="1" x14ac:dyDescent="0.2">
      <c r="A1004" s="162" t="s">
        <v>649</v>
      </c>
      <c r="B1004" s="320" t="s">
        <v>934</v>
      </c>
      <c r="C1004" s="320">
        <v>11</v>
      </c>
      <c r="D1004" s="162" t="s">
        <v>24</v>
      </c>
      <c r="E1004" s="163">
        <v>3631</v>
      </c>
      <c r="F1004" s="226" t="s">
        <v>233</v>
      </c>
      <c r="G1004" s="157"/>
      <c r="H1004" s="221">
        <v>0</v>
      </c>
      <c r="I1004" s="221"/>
      <c r="J1004" s="221">
        <v>12575000</v>
      </c>
      <c r="K1004" s="221">
        <f t="shared" si="513"/>
        <v>12575000</v>
      </c>
    </row>
    <row r="1005" spans="1:11" s="167" customFormat="1" x14ac:dyDescent="0.2">
      <c r="A1005" s="352" t="s">
        <v>649</v>
      </c>
      <c r="B1005" s="302" t="s">
        <v>934</v>
      </c>
      <c r="C1005" s="285">
        <v>11</v>
      </c>
      <c r="D1005" s="285"/>
      <c r="E1005" s="286">
        <v>37</v>
      </c>
      <c r="F1005" s="287"/>
      <c r="G1005" s="288"/>
      <c r="H1005" s="289">
        <f t="shared" ref="H1005:J1005" si="541">H1006</f>
        <v>0</v>
      </c>
      <c r="I1005" s="289">
        <f t="shared" si="541"/>
        <v>0</v>
      </c>
      <c r="J1005" s="289">
        <f t="shared" si="541"/>
        <v>8000</v>
      </c>
      <c r="K1005" s="289">
        <f t="shared" si="513"/>
        <v>8000</v>
      </c>
    </row>
    <row r="1006" spans="1:11" s="167" customFormat="1" x14ac:dyDescent="0.2">
      <c r="A1006" s="181" t="s">
        <v>649</v>
      </c>
      <c r="B1006" s="153" t="s">
        <v>934</v>
      </c>
      <c r="C1006" s="153">
        <v>11</v>
      </c>
      <c r="D1006" s="181"/>
      <c r="E1006" s="176">
        <v>372</v>
      </c>
      <c r="F1006" s="225"/>
      <c r="G1006" s="157"/>
      <c r="H1006" s="158">
        <f t="shared" ref="H1006:J1006" si="542">SUM(H1007:H1007)</f>
        <v>0</v>
      </c>
      <c r="I1006" s="158">
        <f t="shared" si="542"/>
        <v>0</v>
      </c>
      <c r="J1006" s="158">
        <f t="shared" si="542"/>
        <v>8000</v>
      </c>
      <c r="K1006" s="158">
        <f t="shared" si="513"/>
        <v>8000</v>
      </c>
    </row>
    <row r="1007" spans="1:11" s="167" customFormat="1" x14ac:dyDescent="0.2">
      <c r="A1007" s="182" t="s">
        <v>649</v>
      </c>
      <c r="B1007" s="160" t="s">
        <v>934</v>
      </c>
      <c r="C1007" s="160">
        <v>11</v>
      </c>
      <c r="D1007" s="182" t="s">
        <v>24</v>
      </c>
      <c r="E1007" s="183">
        <v>3721</v>
      </c>
      <c r="F1007" s="226" t="s">
        <v>149</v>
      </c>
      <c r="G1007" s="220"/>
      <c r="H1007" s="244">
        <v>0</v>
      </c>
      <c r="I1007" s="244"/>
      <c r="J1007" s="244">
        <v>8000</v>
      </c>
      <c r="K1007" s="244">
        <f t="shared" si="513"/>
        <v>8000</v>
      </c>
    </row>
    <row r="1008" spans="1:11" s="167" customFormat="1" ht="45" x14ac:dyDescent="0.2">
      <c r="A1008" s="353" t="s">
        <v>649</v>
      </c>
      <c r="B1008" s="296" t="s">
        <v>952</v>
      </c>
      <c r="C1008" s="296"/>
      <c r="D1008" s="296"/>
      <c r="E1008" s="297"/>
      <c r="F1008" s="299" t="s">
        <v>953</v>
      </c>
      <c r="G1008" s="300" t="s">
        <v>691</v>
      </c>
      <c r="H1008" s="301">
        <f>H1009</f>
        <v>0</v>
      </c>
      <c r="I1008" s="301">
        <f t="shared" ref="I1008:J1008" si="543">I1009</f>
        <v>0</v>
      </c>
      <c r="J1008" s="301">
        <f t="shared" si="543"/>
        <v>300000</v>
      </c>
      <c r="K1008" s="301">
        <f t="shared" si="513"/>
        <v>300000</v>
      </c>
    </row>
    <row r="1009" spans="1:11" s="167" customFormat="1" x14ac:dyDescent="0.2">
      <c r="A1009" s="352" t="s">
        <v>649</v>
      </c>
      <c r="B1009" s="302" t="s">
        <v>952</v>
      </c>
      <c r="C1009" s="285">
        <v>61</v>
      </c>
      <c r="D1009" s="285"/>
      <c r="E1009" s="286">
        <v>36</v>
      </c>
      <c r="F1009" s="287"/>
      <c r="G1009" s="288"/>
      <c r="H1009" s="289">
        <f t="shared" ref="H1009:J1010" si="544">H1010</f>
        <v>0</v>
      </c>
      <c r="I1009" s="289">
        <f t="shared" si="544"/>
        <v>0</v>
      </c>
      <c r="J1009" s="289">
        <f t="shared" si="544"/>
        <v>300000</v>
      </c>
      <c r="K1009" s="289">
        <f t="shared" si="513"/>
        <v>300000</v>
      </c>
    </row>
    <row r="1010" spans="1:11" s="167" customFormat="1" x14ac:dyDescent="0.2">
      <c r="A1010" s="155" t="s">
        <v>649</v>
      </c>
      <c r="B1010" s="191" t="s">
        <v>952</v>
      </c>
      <c r="C1010" s="191">
        <v>61</v>
      </c>
      <c r="D1010" s="155"/>
      <c r="E1010" s="156">
        <v>363</v>
      </c>
      <c r="F1010" s="225"/>
      <c r="G1010" s="157"/>
      <c r="H1010" s="158">
        <f>H1011</f>
        <v>0</v>
      </c>
      <c r="I1010" s="158">
        <f t="shared" si="544"/>
        <v>0</v>
      </c>
      <c r="J1010" s="158">
        <f t="shared" si="544"/>
        <v>300000</v>
      </c>
      <c r="K1010" s="158">
        <f t="shared" si="513"/>
        <v>300000</v>
      </c>
    </row>
    <row r="1011" spans="1:11" s="167" customFormat="1" x14ac:dyDescent="0.2">
      <c r="A1011" s="162" t="s">
        <v>649</v>
      </c>
      <c r="B1011" s="320" t="s">
        <v>952</v>
      </c>
      <c r="C1011" s="320">
        <v>61</v>
      </c>
      <c r="D1011" s="162" t="s">
        <v>24</v>
      </c>
      <c r="E1011" s="163">
        <v>3632</v>
      </c>
      <c r="F1011" s="226" t="s">
        <v>244</v>
      </c>
      <c r="G1011" s="157"/>
      <c r="H1011" s="221">
        <v>0</v>
      </c>
      <c r="I1011" s="221"/>
      <c r="J1011" s="221">
        <v>300000</v>
      </c>
      <c r="K1011" s="221">
        <f t="shared" si="513"/>
        <v>300000</v>
      </c>
    </row>
    <row r="1012" spans="1:11" s="167" customFormat="1" ht="45" x14ac:dyDescent="0.2">
      <c r="A1012" s="353" t="s">
        <v>649</v>
      </c>
      <c r="B1012" s="296" t="s">
        <v>102</v>
      </c>
      <c r="C1012" s="296"/>
      <c r="D1012" s="296"/>
      <c r="E1012" s="297"/>
      <c r="F1012" s="299" t="s">
        <v>284</v>
      </c>
      <c r="G1012" s="300" t="s">
        <v>693</v>
      </c>
      <c r="H1012" s="301">
        <f t="shared" ref="H1012:I1012" si="545">H1013+H1020</f>
        <v>1325250</v>
      </c>
      <c r="I1012" s="301">
        <f t="shared" si="545"/>
        <v>155500</v>
      </c>
      <c r="J1012" s="301">
        <f t="shared" ref="J1012" si="546">J1013+J1020</f>
        <v>155500</v>
      </c>
      <c r="K1012" s="301">
        <f t="shared" si="513"/>
        <v>1325250</v>
      </c>
    </row>
    <row r="1013" spans="1:11" s="167" customFormat="1" x14ac:dyDescent="0.2">
      <c r="A1013" s="352" t="s">
        <v>649</v>
      </c>
      <c r="B1013" s="302" t="s">
        <v>102</v>
      </c>
      <c r="C1013" s="285">
        <v>11</v>
      </c>
      <c r="D1013" s="285"/>
      <c r="E1013" s="286">
        <v>32</v>
      </c>
      <c r="F1013" s="287"/>
      <c r="G1013" s="288"/>
      <c r="H1013" s="289">
        <f t="shared" ref="H1013:I1013" si="547">H1014+H1016</f>
        <v>950000</v>
      </c>
      <c r="I1013" s="289">
        <f t="shared" si="547"/>
        <v>117500</v>
      </c>
      <c r="J1013" s="289">
        <f t="shared" ref="J1013" si="548">J1014+J1016</f>
        <v>155500</v>
      </c>
      <c r="K1013" s="289">
        <f t="shared" si="513"/>
        <v>988000</v>
      </c>
    </row>
    <row r="1014" spans="1:11" s="167" customFormat="1" x14ac:dyDescent="0.2">
      <c r="A1014" s="181" t="s">
        <v>649</v>
      </c>
      <c r="B1014" s="153" t="s">
        <v>102</v>
      </c>
      <c r="C1014" s="154">
        <v>11</v>
      </c>
      <c r="D1014" s="155"/>
      <c r="E1014" s="156">
        <v>322</v>
      </c>
      <c r="F1014" s="225"/>
      <c r="G1014" s="157"/>
      <c r="H1014" s="158">
        <f t="shared" ref="H1014:J1014" si="549">H1015</f>
        <v>47500</v>
      </c>
      <c r="I1014" s="158">
        <f t="shared" si="549"/>
        <v>0</v>
      </c>
      <c r="J1014" s="158">
        <f t="shared" si="549"/>
        <v>60500</v>
      </c>
      <c r="K1014" s="158">
        <f t="shared" si="513"/>
        <v>108000</v>
      </c>
    </row>
    <row r="1015" spans="1:11" s="167" customFormat="1" x14ac:dyDescent="0.2">
      <c r="A1015" s="182" t="s">
        <v>649</v>
      </c>
      <c r="B1015" s="160" t="s">
        <v>102</v>
      </c>
      <c r="C1015" s="161">
        <v>11</v>
      </c>
      <c r="D1015" s="162" t="s">
        <v>24</v>
      </c>
      <c r="E1015" s="163">
        <v>3225</v>
      </c>
      <c r="F1015" s="226" t="s">
        <v>151</v>
      </c>
      <c r="G1015" s="220"/>
      <c r="H1015" s="244">
        <v>47500</v>
      </c>
      <c r="I1015" s="244"/>
      <c r="J1015" s="244">
        <v>60500</v>
      </c>
      <c r="K1015" s="244">
        <f t="shared" si="513"/>
        <v>108000</v>
      </c>
    </row>
    <row r="1016" spans="1:11" s="167" customFormat="1" x14ac:dyDescent="0.2">
      <c r="A1016" s="181" t="s">
        <v>649</v>
      </c>
      <c r="B1016" s="153" t="s">
        <v>102</v>
      </c>
      <c r="C1016" s="154">
        <v>11</v>
      </c>
      <c r="D1016" s="155"/>
      <c r="E1016" s="156">
        <v>323</v>
      </c>
      <c r="F1016" s="225"/>
      <c r="G1016" s="157"/>
      <c r="H1016" s="158">
        <f t="shared" ref="H1016:I1016" si="550">SUM(H1017:H1019)</f>
        <v>902500</v>
      </c>
      <c r="I1016" s="158">
        <f t="shared" si="550"/>
        <v>117500</v>
      </c>
      <c r="J1016" s="158">
        <f t="shared" ref="J1016" si="551">SUM(J1017:J1019)</f>
        <v>95000</v>
      </c>
      <c r="K1016" s="158">
        <f t="shared" si="513"/>
        <v>880000</v>
      </c>
    </row>
    <row r="1017" spans="1:11" s="167" customFormat="1" x14ac:dyDescent="0.2">
      <c r="A1017" s="182" t="s">
        <v>649</v>
      </c>
      <c r="B1017" s="160" t="s">
        <v>102</v>
      </c>
      <c r="C1017" s="161">
        <v>11</v>
      </c>
      <c r="D1017" s="162" t="s">
        <v>24</v>
      </c>
      <c r="E1017" s="163">
        <v>3232</v>
      </c>
      <c r="F1017" s="226" t="s">
        <v>118</v>
      </c>
      <c r="G1017" s="220"/>
      <c r="H1017" s="244">
        <v>47500</v>
      </c>
      <c r="I1017" s="244">
        <v>22500</v>
      </c>
      <c r="J1017" s="244"/>
      <c r="K1017" s="244">
        <f t="shared" si="513"/>
        <v>25000</v>
      </c>
    </row>
    <row r="1018" spans="1:11" s="167" customFormat="1" x14ac:dyDescent="0.2">
      <c r="A1018" s="146" t="s">
        <v>649</v>
      </c>
      <c r="B1018" s="144" t="s">
        <v>102</v>
      </c>
      <c r="C1018" s="145">
        <v>11</v>
      </c>
      <c r="D1018" s="172" t="s">
        <v>24</v>
      </c>
      <c r="E1018" s="173">
        <v>3235</v>
      </c>
      <c r="F1018" s="226" t="s">
        <v>42</v>
      </c>
      <c r="G1018" s="220"/>
      <c r="H1018" s="244">
        <v>95000</v>
      </c>
      <c r="I1018" s="244">
        <v>95000</v>
      </c>
      <c r="J1018" s="244"/>
      <c r="K1018" s="244">
        <f t="shared" si="513"/>
        <v>0</v>
      </c>
    </row>
    <row r="1019" spans="1:11" s="167" customFormat="1" x14ac:dyDescent="0.2">
      <c r="A1019" s="182" t="s">
        <v>649</v>
      </c>
      <c r="B1019" s="160" t="s">
        <v>102</v>
      </c>
      <c r="C1019" s="161">
        <v>11</v>
      </c>
      <c r="D1019" s="162" t="s">
        <v>24</v>
      </c>
      <c r="E1019" s="163">
        <v>3238</v>
      </c>
      <c r="F1019" s="226" t="s">
        <v>122</v>
      </c>
      <c r="G1019" s="220"/>
      <c r="H1019" s="244">
        <v>760000</v>
      </c>
      <c r="I1019" s="244"/>
      <c r="J1019" s="244">
        <v>95000</v>
      </c>
      <c r="K1019" s="244">
        <f t="shared" si="513"/>
        <v>855000</v>
      </c>
    </row>
    <row r="1020" spans="1:11" s="167" customFormat="1" x14ac:dyDescent="0.2">
      <c r="A1020" s="352" t="s">
        <v>649</v>
      </c>
      <c r="B1020" s="302" t="s">
        <v>102</v>
      </c>
      <c r="C1020" s="285">
        <v>11</v>
      </c>
      <c r="D1020" s="285"/>
      <c r="E1020" s="286">
        <v>42</v>
      </c>
      <c r="F1020" s="287"/>
      <c r="G1020" s="288"/>
      <c r="H1020" s="289">
        <f t="shared" ref="H1020:J1020" si="552">H1021</f>
        <v>375250</v>
      </c>
      <c r="I1020" s="289">
        <f t="shared" si="552"/>
        <v>38000</v>
      </c>
      <c r="J1020" s="289">
        <f t="shared" si="552"/>
        <v>0</v>
      </c>
      <c r="K1020" s="289">
        <f t="shared" si="513"/>
        <v>337250</v>
      </c>
    </row>
    <row r="1021" spans="1:11" s="167" customFormat="1" x14ac:dyDescent="0.2">
      <c r="A1021" s="181" t="s">
        <v>649</v>
      </c>
      <c r="B1021" s="153" t="s">
        <v>102</v>
      </c>
      <c r="C1021" s="154">
        <v>11</v>
      </c>
      <c r="D1021" s="155"/>
      <c r="E1021" s="156">
        <v>422</v>
      </c>
      <c r="F1021" s="225"/>
      <c r="G1021" s="157"/>
      <c r="H1021" s="184">
        <f t="shared" ref="H1021:I1021" si="553">SUM(H1022:H1025)</f>
        <v>375250</v>
      </c>
      <c r="I1021" s="184">
        <f t="shared" si="553"/>
        <v>38000</v>
      </c>
      <c r="J1021" s="184">
        <f t="shared" ref="J1021" si="554">SUM(J1022:J1025)</f>
        <v>0</v>
      </c>
      <c r="K1021" s="184">
        <f t="shared" si="513"/>
        <v>337250</v>
      </c>
    </row>
    <row r="1022" spans="1:11" s="167" customFormat="1" x14ac:dyDescent="0.2">
      <c r="A1022" s="182" t="s">
        <v>649</v>
      </c>
      <c r="B1022" s="160" t="s">
        <v>102</v>
      </c>
      <c r="C1022" s="161">
        <v>11</v>
      </c>
      <c r="D1022" s="162" t="s">
        <v>24</v>
      </c>
      <c r="E1022" s="163">
        <v>4221</v>
      </c>
      <c r="F1022" s="226" t="s">
        <v>129</v>
      </c>
      <c r="G1022" s="220"/>
      <c r="H1022" s="244">
        <v>19000</v>
      </c>
      <c r="I1022" s="244">
        <v>19000</v>
      </c>
      <c r="J1022" s="244"/>
      <c r="K1022" s="244">
        <f t="shared" si="513"/>
        <v>0</v>
      </c>
    </row>
    <row r="1023" spans="1:11" s="152" customFormat="1" x14ac:dyDescent="0.2">
      <c r="A1023" s="182" t="s">
        <v>649</v>
      </c>
      <c r="B1023" s="160" t="s">
        <v>102</v>
      </c>
      <c r="C1023" s="161">
        <v>11</v>
      </c>
      <c r="D1023" s="162" t="s">
        <v>24</v>
      </c>
      <c r="E1023" s="163">
        <v>4222</v>
      </c>
      <c r="F1023" s="226" t="s">
        <v>130</v>
      </c>
      <c r="G1023" s="220"/>
      <c r="H1023" s="244">
        <v>9500</v>
      </c>
      <c r="I1023" s="244">
        <v>9500</v>
      </c>
      <c r="J1023" s="244"/>
      <c r="K1023" s="244">
        <f t="shared" si="513"/>
        <v>0</v>
      </c>
    </row>
    <row r="1024" spans="1:11" ht="15" x14ac:dyDescent="0.2">
      <c r="A1024" s="182" t="s">
        <v>649</v>
      </c>
      <c r="B1024" s="160" t="s">
        <v>102</v>
      </c>
      <c r="C1024" s="161">
        <v>11</v>
      </c>
      <c r="D1024" s="162" t="s">
        <v>24</v>
      </c>
      <c r="E1024" s="163">
        <v>4223</v>
      </c>
      <c r="F1024" s="226" t="s">
        <v>131</v>
      </c>
      <c r="G1024" s="220"/>
      <c r="H1024" s="244">
        <v>9500</v>
      </c>
      <c r="I1024" s="244">
        <v>9500</v>
      </c>
      <c r="J1024" s="244"/>
      <c r="K1024" s="244">
        <f t="shared" si="513"/>
        <v>0</v>
      </c>
    </row>
    <row r="1025" spans="1:11" ht="15" x14ac:dyDescent="0.2">
      <c r="A1025" s="182" t="s">
        <v>649</v>
      </c>
      <c r="B1025" s="160" t="s">
        <v>102</v>
      </c>
      <c r="C1025" s="161">
        <v>11</v>
      </c>
      <c r="D1025" s="162" t="s">
        <v>24</v>
      </c>
      <c r="E1025" s="163">
        <v>4227</v>
      </c>
      <c r="F1025" s="226" t="s">
        <v>132</v>
      </c>
      <c r="G1025" s="220"/>
      <c r="H1025" s="244">
        <v>337250</v>
      </c>
      <c r="I1025" s="244"/>
      <c r="J1025" s="244"/>
      <c r="K1025" s="244">
        <f t="shared" si="513"/>
        <v>337250</v>
      </c>
    </row>
    <row r="1026" spans="1:11" s="152" customFormat="1" x14ac:dyDescent="0.2">
      <c r="A1026" s="361" t="s">
        <v>649</v>
      </c>
      <c r="B1026" s="433" t="s">
        <v>923</v>
      </c>
      <c r="C1026" s="433"/>
      <c r="D1026" s="433"/>
      <c r="E1026" s="433"/>
      <c r="F1026" s="433"/>
      <c r="G1026" s="180"/>
      <c r="H1026" s="151">
        <f>H1027+H1032+H1036+H1040+H1049+H1054+H1058+H1080+H1084+H1090</f>
        <v>1599470000</v>
      </c>
      <c r="I1026" s="151">
        <f>I1027+I1032+I1036+I1040+I1049+I1054+I1058+I1080+I1084+I1090</f>
        <v>5770000</v>
      </c>
      <c r="J1026" s="151">
        <f>J1027+J1032+J1036+J1040+J1049+J1054+J1058+J1080+J1084+J1090</f>
        <v>71650000</v>
      </c>
      <c r="K1026" s="151">
        <f t="shared" si="513"/>
        <v>1665350000</v>
      </c>
    </row>
    <row r="1027" spans="1:11" s="223" customFormat="1" ht="63" x14ac:dyDescent="0.2">
      <c r="A1027" s="353" t="s">
        <v>649</v>
      </c>
      <c r="B1027" s="307" t="s">
        <v>605</v>
      </c>
      <c r="C1027" s="307"/>
      <c r="D1027" s="307"/>
      <c r="E1027" s="297"/>
      <c r="F1027" s="299" t="s">
        <v>675</v>
      </c>
      <c r="G1027" s="300" t="s">
        <v>692</v>
      </c>
      <c r="H1027" s="301">
        <f t="shared" ref="H1027:J1027" si="555">H1028</f>
        <v>31400000</v>
      </c>
      <c r="I1027" s="301">
        <f t="shared" si="555"/>
        <v>0</v>
      </c>
      <c r="J1027" s="301">
        <f t="shared" si="555"/>
        <v>0</v>
      </c>
      <c r="K1027" s="301">
        <f t="shared" ref="K1027:K1090" si="556">H1027-I1027+J1027</f>
        <v>31400000</v>
      </c>
    </row>
    <row r="1028" spans="1:11" s="243" customFormat="1" x14ac:dyDescent="0.2">
      <c r="A1028" s="352" t="s">
        <v>649</v>
      </c>
      <c r="B1028" s="302" t="s">
        <v>605</v>
      </c>
      <c r="C1028" s="285">
        <v>11</v>
      </c>
      <c r="D1028" s="285"/>
      <c r="E1028" s="286">
        <v>36</v>
      </c>
      <c r="F1028" s="287"/>
      <c r="G1028" s="288"/>
      <c r="H1028" s="289">
        <f t="shared" ref="H1028:J1028" si="557">H1029</f>
        <v>31400000</v>
      </c>
      <c r="I1028" s="289">
        <f t="shared" si="557"/>
        <v>0</v>
      </c>
      <c r="J1028" s="289">
        <f t="shared" si="557"/>
        <v>0</v>
      </c>
      <c r="K1028" s="289">
        <f t="shared" si="556"/>
        <v>31400000</v>
      </c>
    </row>
    <row r="1029" spans="1:11" s="152" customFormat="1" x14ac:dyDescent="0.2">
      <c r="A1029" s="155" t="s">
        <v>649</v>
      </c>
      <c r="B1029" s="191" t="s">
        <v>605</v>
      </c>
      <c r="C1029" s="191">
        <v>11</v>
      </c>
      <c r="D1029" s="155"/>
      <c r="E1029" s="156">
        <v>363</v>
      </c>
      <c r="F1029" s="225"/>
      <c r="G1029" s="157"/>
      <c r="H1029" s="158">
        <f>H1031+H1030</f>
        <v>31400000</v>
      </c>
      <c r="I1029" s="158">
        <f>I1031+I1030</f>
        <v>0</v>
      </c>
      <c r="J1029" s="158">
        <f>J1031+J1030</f>
        <v>0</v>
      </c>
      <c r="K1029" s="158">
        <f t="shared" si="556"/>
        <v>31400000</v>
      </c>
    </row>
    <row r="1030" spans="1:11" ht="15" x14ac:dyDescent="0.2">
      <c r="A1030" s="162" t="s">
        <v>649</v>
      </c>
      <c r="B1030" s="320" t="s">
        <v>605</v>
      </c>
      <c r="C1030" s="320">
        <v>11</v>
      </c>
      <c r="D1030" s="162" t="s">
        <v>27</v>
      </c>
      <c r="E1030" s="163">
        <v>3631</v>
      </c>
      <c r="F1030" s="226" t="s">
        <v>233</v>
      </c>
      <c r="G1030" s="157"/>
      <c r="H1030" s="221">
        <v>0</v>
      </c>
      <c r="I1030" s="221"/>
      <c r="J1030" s="221"/>
      <c r="K1030" s="221">
        <f t="shared" si="556"/>
        <v>0</v>
      </c>
    </row>
    <row r="1031" spans="1:11" s="243" customFormat="1" x14ac:dyDescent="0.2">
      <c r="A1031" s="162" t="s">
        <v>649</v>
      </c>
      <c r="B1031" s="320" t="s">
        <v>605</v>
      </c>
      <c r="C1031" s="320">
        <v>11</v>
      </c>
      <c r="D1031" s="162" t="s">
        <v>27</v>
      </c>
      <c r="E1031" s="163">
        <v>3632</v>
      </c>
      <c r="F1031" s="226" t="s">
        <v>244</v>
      </c>
      <c r="G1031" s="220"/>
      <c r="H1031" s="244">
        <v>31400000</v>
      </c>
      <c r="I1031" s="244"/>
      <c r="J1031" s="244"/>
      <c r="K1031" s="244">
        <f t="shared" si="556"/>
        <v>31400000</v>
      </c>
    </row>
    <row r="1032" spans="1:11" s="223" customFormat="1" ht="47.25" x14ac:dyDescent="0.2">
      <c r="A1032" s="353" t="s">
        <v>649</v>
      </c>
      <c r="B1032" s="296" t="s">
        <v>685</v>
      </c>
      <c r="C1032" s="296"/>
      <c r="D1032" s="296"/>
      <c r="E1032" s="297"/>
      <c r="F1032" s="299" t="s">
        <v>684</v>
      </c>
      <c r="G1032" s="300" t="s">
        <v>692</v>
      </c>
      <c r="H1032" s="301">
        <f t="shared" ref="H1032:J1032" si="558">H1033</f>
        <v>10000000</v>
      </c>
      <c r="I1032" s="301">
        <f t="shared" si="558"/>
        <v>0</v>
      </c>
      <c r="J1032" s="301">
        <f t="shared" si="558"/>
        <v>0</v>
      </c>
      <c r="K1032" s="301">
        <f t="shared" si="556"/>
        <v>10000000</v>
      </c>
    </row>
    <row r="1033" spans="1:11" x14ac:dyDescent="0.2">
      <c r="A1033" s="331" t="s">
        <v>649</v>
      </c>
      <c r="B1033" s="285" t="s">
        <v>685</v>
      </c>
      <c r="C1033" s="285">
        <v>11</v>
      </c>
      <c r="D1033" s="285"/>
      <c r="E1033" s="286">
        <v>36</v>
      </c>
      <c r="F1033" s="287"/>
      <c r="G1033" s="288"/>
      <c r="H1033" s="289">
        <f t="shared" ref="H1033:J1034" si="559">H1034</f>
        <v>10000000</v>
      </c>
      <c r="I1033" s="289">
        <f t="shared" si="559"/>
        <v>0</v>
      </c>
      <c r="J1033" s="289">
        <f t="shared" si="559"/>
        <v>0</v>
      </c>
      <c r="K1033" s="289">
        <f t="shared" si="556"/>
        <v>10000000</v>
      </c>
    </row>
    <row r="1034" spans="1:11" x14ac:dyDescent="0.2">
      <c r="A1034" s="155" t="s">
        <v>649</v>
      </c>
      <c r="B1034" s="154" t="s">
        <v>685</v>
      </c>
      <c r="C1034" s="154">
        <v>11</v>
      </c>
      <c r="D1034" s="181"/>
      <c r="E1034" s="156">
        <v>363</v>
      </c>
      <c r="F1034" s="225"/>
      <c r="G1034" s="157"/>
      <c r="H1034" s="158">
        <f t="shared" si="559"/>
        <v>10000000</v>
      </c>
      <c r="I1034" s="158">
        <f t="shared" si="559"/>
        <v>0</v>
      </c>
      <c r="J1034" s="158">
        <f t="shared" si="559"/>
        <v>0</v>
      </c>
      <c r="K1034" s="158">
        <f t="shared" si="556"/>
        <v>10000000</v>
      </c>
    </row>
    <row r="1035" spans="1:11" ht="15" x14ac:dyDescent="0.2">
      <c r="A1035" s="162" t="s">
        <v>649</v>
      </c>
      <c r="B1035" s="161" t="s">
        <v>685</v>
      </c>
      <c r="C1035" s="161">
        <v>11</v>
      </c>
      <c r="D1035" s="182" t="s">
        <v>27</v>
      </c>
      <c r="E1035" s="163">
        <v>3632</v>
      </c>
      <c r="F1035" s="226" t="s">
        <v>244</v>
      </c>
      <c r="G1035" s="220"/>
      <c r="H1035" s="244">
        <v>10000000</v>
      </c>
      <c r="I1035" s="244"/>
      <c r="J1035" s="244"/>
      <c r="K1035" s="244">
        <f t="shared" si="556"/>
        <v>10000000</v>
      </c>
    </row>
    <row r="1036" spans="1:11" s="152" customFormat="1" ht="45" x14ac:dyDescent="0.2">
      <c r="A1036" s="308" t="s">
        <v>649</v>
      </c>
      <c r="B1036" s="295" t="s">
        <v>594</v>
      </c>
      <c r="C1036" s="295"/>
      <c r="D1036" s="295"/>
      <c r="E1036" s="304"/>
      <c r="F1036" s="299" t="s">
        <v>564</v>
      </c>
      <c r="G1036" s="300" t="s">
        <v>692</v>
      </c>
      <c r="H1036" s="301">
        <f t="shared" ref="H1036:J1036" si="560">H1037</f>
        <v>407000000</v>
      </c>
      <c r="I1036" s="301">
        <f t="shared" si="560"/>
        <v>0</v>
      </c>
      <c r="J1036" s="301">
        <f t="shared" si="560"/>
        <v>0</v>
      </c>
      <c r="K1036" s="301">
        <f t="shared" si="556"/>
        <v>407000000</v>
      </c>
    </row>
    <row r="1037" spans="1:11" s="223" customFormat="1" x14ac:dyDescent="0.2">
      <c r="A1037" s="352" t="s">
        <v>649</v>
      </c>
      <c r="B1037" s="302" t="s">
        <v>594</v>
      </c>
      <c r="C1037" s="285">
        <v>11</v>
      </c>
      <c r="D1037" s="285"/>
      <c r="E1037" s="286">
        <v>36</v>
      </c>
      <c r="F1037" s="287"/>
      <c r="G1037" s="288"/>
      <c r="H1037" s="289">
        <f t="shared" ref="H1037:J1038" si="561">H1038</f>
        <v>407000000</v>
      </c>
      <c r="I1037" s="289">
        <f t="shared" si="561"/>
        <v>0</v>
      </c>
      <c r="J1037" s="289">
        <f t="shared" si="561"/>
        <v>0</v>
      </c>
      <c r="K1037" s="289">
        <f t="shared" si="556"/>
        <v>407000000</v>
      </c>
    </row>
    <row r="1038" spans="1:11" s="152" customFormat="1" x14ac:dyDescent="0.2">
      <c r="A1038" s="181" t="s">
        <v>649</v>
      </c>
      <c r="B1038" s="153" t="s">
        <v>594</v>
      </c>
      <c r="C1038" s="154">
        <v>11</v>
      </c>
      <c r="D1038" s="181"/>
      <c r="E1038" s="176">
        <v>363</v>
      </c>
      <c r="F1038" s="225"/>
      <c r="G1038" s="157"/>
      <c r="H1038" s="158">
        <f t="shared" si="561"/>
        <v>407000000</v>
      </c>
      <c r="I1038" s="158">
        <f t="shared" si="561"/>
        <v>0</v>
      </c>
      <c r="J1038" s="158">
        <f t="shared" si="561"/>
        <v>0</v>
      </c>
      <c r="K1038" s="158">
        <f t="shared" si="556"/>
        <v>407000000</v>
      </c>
    </row>
    <row r="1039" spans="1:11" s="223" customFormat="1" ht="15" x14ac:dyDescent="0.2">
      <c r="A1039" s="182" t="s">
        <v>649</v>
      </c>
      <c r="B1039" s="160" t="s">
        <v>594</v>
      </c>
      <c r="C1039" s="161">
        <v>11</v>
      </c>
      <c r="D1039" s="182" t="s">
        <v>27</v>
      </c>
      <c r="E1039" s="183">
        <v>3632</v>
      </c>
      <c r="F1039" s="226" t="s">
        <v>244</v>
      </c>
      <c r="G1039" s="220"/>
      <c r="H1039" s="222">
        <v>407000000</v>
      </c>
      <c r="I1039" s="222"/>
      <c r="J1039" s="222"/>
      <c r="K1039" s="222">
        <f t="shared" si="556"/>
        <v>407000000</v>
      </c>
    </row>
    <row r="1040" spans="1:11" s="166" customFormat="1" ht="45" x14ac:dyDescent="0.2">
      <c r="A1040" s="308" t="s">
        <v>649</v>
      </c>
      <c r="B1040" s="295" t="s">
        <v>681</v>
      </c>
      <c r="C1040" s="296"/>
      <c r="D1040" s="308"/>
      <c r="E1040" s="298"/>
      <c r="F1040" s="309" t="s">
        <v>710</v>
      </c>
      <c r="G1040" s="300" t="s">
        <v>692</v>
      </c>
      <c r="H1040" s="301">
        <f>H1041+H1045</f>
        <v>188000000</v>
      </c>
      <c r="I1040" s="301">
        <f>I1041+I1045</f>
        <v>0</v>
      </c>
      <c r="J1040" s="301">
        <f>J1041+J1045</f>
        <v>0</v>
      </c>
      <c r="K1040" s="301">
        <f t="shared" si="556"/>
        <v>188000000</v>
      </c>
    </row>
    <row r="1041" spans="1:12" s="166" customFormat="1" x14ac:dyDescent="0.2">
      <c r="A1041" s="352" t="s">
        <v>649</v>
      </c>
      <c r="B1041" s="302" t="s">
        <v>681</v>
      </c>
      <c r="C1041" s="285">
        <v>11</v>
      </c>
      <c r="D1041" s="285"/>
      <c r="E1041" s="286">
        <v>36</v>
      </c>
      <c r="F1041" s="287"/>
      <c r="G1041" s="288"/>
      <c r="H1041" s="289">
        <f t="shared" ref="H1041:J1041" si="562">H1042</f>
        <v>68000000</v>
      </c>
      <c r="I1041" s="289">
        <f t="shared" si="562"/>
        <v>0</v>
      </c>
      <c r="J1041" s="289">
        <f t="shared" si="562"/>
        <v>0</v>
      </c>
      <c r="K1041" s="289">
        <f t="shared" si="556"/>
        <v>68000000</v>
      </c>
    </row>
    <row r="1042" spans="1:12" s="167" customFormat="1" x14ac:dyDescent="0.2">
      <c r="A1042" s="238" t="s">
        <v>649</v>
      </c>
      <c r="B1042" s="247" t="s">
        <v>681</v>
      </c>
      <c r="C1042" s="154">
        <v>11</v>
      </c>
      <c r="D1042" s="181"/>
      <c r="E1042" s="156">
        <v>363</v>
      </c>
      <c r="F1042" s="225"/>
      <c r="G1042" s="157"/>
      <c r="H1042" s="158">
        <f>H1044+H1043</f>
        <v>68000000</v>
      </c>
      <c r="I1042" s="158">
        <f>I1044+I1043</f>
        <v>0</v>
      </c>
      <c r="J1042" s="158">
        <f>J1044+J1043</f>
        <v>0</v>
      </c>
      <c r="K1042" s="158">
        <f t="shared" si="556"/>
        <v>68000000</v>
      </c>
    </row>
    <row r="1043" spans="1:12" s="223" customFormat="1" ht="15" x14ac:dyDescent="0.2">
      <c r="A1043" s="182" t="s">
        <v>649</v>
      </c>
      <c r="B1043" s="160" t="s">
        <v>681</v>
      </c>
      <c r="C1043" s="161">
        <v>11</v>
      </c>
      <c r="D1043" s="182" t="s">
        <v>27</v>
      </c>
      <c r="E1043" s="163">
        <v>3631</v>
      </c>
      <c r="F1043" s="226" t="s">
        <v>233</v>
      </c>
      <c r="G1043" s="164"/>
      <c r="H1043" s="221">
        <v>0</v>
      </c>
      <c r="I1043" s="221"/>
      <c r="J1043" s="221"/>
      <c r="K1043" s="221">
        <f t="shared" si="556"/>
        <v>0</v>
      </c>
    </row>
    <row r="1044" spans="1:12" s="166" customFormat="1" ht="15" x14ac:dyDescent="0.2">
      <c r="A1044" s="182" t="s">
        <v>649</v>
      </c>
      <c r="B1044" s="160" t="s">
        <v>681</v>
      </c>
      <c r="C1044" s="161">
        <v>11</v>
      </c>
      <c r="D1044" s="182" t="s">
        <v>27</v>
      </c>
      <c r="E1044" s="163">
        <v>3632</v>
      </c>
      <c r="F1044" s="226" t="s">
        <v>244</v>
      </c>
      <c r="G1044" s="220"/>
      <c r="H1044" s="244">
        <v>68000000</v>
      </c>
      <c r="I1044" s="244"/>
      <c r="J1044" s="244"/>
      <c r="K1044" s="244">
        <f t="shared" si="556"/>
        <v>68000000</v>
      </c>
    </row>
    <row r="1045" spans="1:12" s="167" customFormat="1" x14ac:dyDescent="0.2">
      <c r="A1045" s="352" t="s">
        <v>649</v>
      </c>
      <c r="B1045" s="302" t="s">
        <v>681</v>
      </c>
      <c r="C1045" s="285">
        <v>12</v>
      </c>
      <c r="D1045" s="285"/>
      <c r="E1045" s="286">
        <v>36</v>
      </c>
      <c r="F1045" s="287"/>
      <c r="G1045" s="288"/>
      <c r="H1045" s="289">
        <f t="shared" ref="H1045:J1045" si="563">H1046</f>
        <v>120000000</v>
      </c>
      <c r="I1045" s="289">
        <f t="shared" si="563"/>
        <v>0</v>
      </c>
      <c r="J1045" s="289">
        <f t="shared" si="563"/>
        <v>0</v>
      </c>
      <c r="K1045" s="289">
        <f t="shared" si="556"/>
        <v>120000000</v>
      </c>
    </row>
    <row r="1046" spans="1:12" s="223" customFormat="1" x14ac:dyDescent="0.2">
      <c r="A1046" s="238" t="s">
        <v>649</v>
      </c>
      <c r="B1046" s="247" t="s">
        <v>681</v>
      </c>
      <c r="C1046" s="154">
        <v>12</v>
      </c>
      <c r="D1046" s="181"/>
      <c r="E1046" s="156">
        <v>363</v>
      </c>
      <c r="F1046" s="225"/>
      <c r="G1046" s="157"/>
      <c r="H1046" s="158">
        <f>H1048+H1047</f>
        <v>120000000</v>
      </c>
      <c r="I1046" s="158">
        <f>I1048+I1047</f>
        <v>0</v>
      </c>
      <c r="J1046" s="158">
        <f>J1048+J1047</f>
        <v>0</v>
      </c>
      <c r="K1046" s="158">
        <f t="shared" si="556"/>
        <v>120000000</v>
      </c>
    </row>
    <row r="1047" spans="1:12" s="152" customFormat="1" x14ac:dyDescent="0.2">
      <c r="A1047" s="182" t="s">
        <v>649</v>
      </c>
      <c r="B1047" s="160" t="s">
        <v>681</v>
      </c>
      <c r="C1047" s="161">
        <v>12</v>
      </c>
      <c r="D1047" s="182" t="s">
        <v>27</v>
      </c>
      <c r="E1047" s="163">
        <v>3631</v>
      </c>
      <c r="F1047" s="226" t="s">
        <v>233</v>
      </c>
      <c r="G1047" s="164"/>
      <c r="H1047" s="221">
        <v>0</v>
      </c>
      <c r="I1047" s="221"/>
      <c r="J1047" s="221"/>
      <c r="K1047" s="221">
        <f t="shared" si="556"/>
        <v>0</v>
      </c>
    </row>
    <row r="1048" spans="1:12" s="152" customFormat="1" x14ac:dyDescent="0.2">
      <c r="A1048" s="182" t="s">
        <v>649</v>
      </c>
      <c r="B1048" s="160" t="s">
        <v>681</v>
      </c>
      <c r="C1048" s="161">
        <v>12</v>
      </c>
      <c r="D1048" s="182" t="s">
        <v>27</v>
      </c>
      <c r="E1048" s="163">
        <v>3632</v>
      </c>
      <c r="F1048" s="226" t="s">
        <v>244</v>
      </c>
      <c r="G1048" s="220"/>
      <c r="H1048" s="244">
        <v>120000000</v>
      </c>
      <c r="I1048" s="244"/>
      <c r="J1048" s="244"/>
      <c r="K1048" s="244">
        <f t="shared" si="556"/>
        <v>120000000</v>
      </c>
    </row>
    <row r="1049" spans="1:12" s="152" customFormat="1" ht="45" x14ac:dyDescent="0.2">
      <c r="A1049" s="308" t="s">
        <v>649</v>
      </c>
      <c r="B1049" s="295" t="s">
        <v>914</v>
      </c>
      <c r="C1049" s="296"/>
      <c r="D1049" s="308"/>
      <c r="E1049" s="298"/>
      <c r="F1049" s="309" t="s">
        <v>915</v>
      </c>
      <c r="G1049" s="300" t="s">
        <v>692</v>
      </c>
      <c r="H1049" s="301">
        <f t="shared" ref="H1049:J1050" si="564">H1050</f>
        <v>32000000</v>
      </c>
      <c r="I1049" s="301">
        <f t="shared" si="564"/>
        <v>0</v>
      </c>
      <c r="J1049" s="301">
        <f t="shared" si="564"/>
        <v>25500000</v>
      </c>
      <c r="K1049" s="301">
        <f t="shared" si="556"/>
        <v>57500000</v>
      </c>
    </row>
    <row r="1050" spans="1:12" s="166" customFormat="1" x14ac:dyDescent="0.2">
      <c r="A1050" s="352" t="s">
        <v>649</v>
      </c>
      <c r="B1050" s="302" t="s">
        <v>914</v>
      </c>
      <c r="C1050" s="285">
        <v>11</v>
      </c>
      <c r="D1050" s="350"/>
      <c r="E1050" s="286">
        <v>36</v>
      </c>
      <c r="F1050" s="287"/>
      <c r="G1050" s="288"/>
      <c r="H1050" s="289">
        <f t="shared" si="564"/>
        <v>32000000</v>
      </c>
      <c r="I1050" s="289">
        <f t="shared" si="564"/>
        <v>0</v>
      </c>
      <c r="J1050" s="289">
        <f t="shared" si="564"/>
        <v>25500000</v>
      </c>
      <c r="K1050" s="289">
        <f t="shared" si="556"/>
        <v>57500000</v>
      </c>
      <c r="L1050" s="152"/>
    </row>
    <row r="1051" spans="1:12" s="223" customFormat="1" x14ac:dyDescent="0.2">
      <c r="A1051" s="238" t="s">
        <v>649</v>
      </c>
      <c r="B1051" s="247" t="s">
        <v>914</v>
      </c>
      <c r="C1051" s="169">
        <v>11</v>
      </c>
      <c r="D1051" s="185"/>
      <c r="E1051" s="187">
        <v>363</v>
      </c>
      <c r="F1051" s="230"/>
      <c r="G1051" s="157"/>
      <c r="H1051" s="158">
        <f>SUM(H1052:H1053)</f>
        <v>32000000</v>
      </c>
      <c r="I1051" s="158">
        <f t="shared" ref="I1051:J1051" si="565">SUM(I1052:I1053)</f>
        <v>0</v>
      </c>
      <c r="J1051" s="158">
        <f t="shared" si="565"/>
        <v>25500000</v>
      </c>
      <c r="K1051" s="158">
        <f t="shared" si="556"/>
        <v>57500000</v>
      </c>
    </row>
    <row r="1052" spans="1:12" ht="15" x14ac:dyDescent="0.2">
      <c r="A1052" s="182" t="s">
        <v>649</v>
      </c>
      <c r="B1052" s="160" t="s">
        <v>914</v>
      </c>
      <c r="C1052" s="145">
        <v>11</v>
      </c>
      <c r="D1052" s="182" t="s">
        <v>27</v>
      </c>
      <c r="E1052" s="188">
        <v>3631</v>
      </c>
      <c r="F1052" s="228" t="s">
        <v>233</v>
      </c>
      <c r="G1052" s="220"/>
      <c r="H1052" s="222">
        <v>0</v>
      </c>
      <c r="I1052" s="222"/>
      <c r="J1052" s="222">
        <v>4000000</v>
      </c>
      <c r="K1052" s="222">
        <f t="shared" si="556"/>
        <v>4000000</v>
      </c>
    </row>
    <row r="1053" spans="1:12" s="223" customFormat="1" ht="15" x14ac:dyDescent="0.2">
      <c r="A1053" s="182" t="s">
        <v>649</v>
      </c>
      <c r="B1053" s="160" t="s">
        <v>914</v>
      </c>
      <c r="C1053" s="145">
        <v>11</v>
      </c>
      <c r="D1053" s="182" t="s">
        <v>27</v>
      </c>
      <c r="E1053" s="188">
        <v>3632</v>
      </c>
      <c r="F1053" s="228" t="s">
        <v>244</v>
      </c>
      <c r="G1053" s="220"/>
      <c r="H1053" s="222">
        <v>32000000</v>
      </c>
      <c r="I1053" s="222"/>
      <c r="J1053" s="222">
        <v>21500000</v>
      </c>
      <c r="K1053" s="222">
        <f t="shared" si="556"/>
        <v>53500000</v>
      </c>
    </row>
    <row r="1054" spans="1:12" s="152" customFormat="1" ht="33.75" x14ac:dyDescent="0.2">
      <c r="A1054" s="353" t="s">
        <v>649</v>
      </c>
      <c r="B1054" s="296" t="s">
        <v>173</v>
      </c>
      <c r="C1054" s="296"/>
      <c r="D1054" s="296"/>
      <c r="E1054" s="297"/>
      <c r="F1054" s="299" t="s">
        <v>60</v>
      </c>
      <c r="G1054" s="300" t="s">
        <v>696</v>
      </c>
      <c r="H1054" s="301">
        <f t="shared" ref="H1054:J1054" si="566">H1055</f>
        <v>474000000</v>
      </c>
      <c r="I1054" s="301">
        <f t="shared" si="566"/>
        <v>0</v>
      </c>
      <c r="J1054" s="301">
        <f t="shared" si="566"/>
        <v>16000000</v>
      </c>
      <c r="K1054" s="301">
        <f t="shared" si="556"/>
        <v>490000000</v>
      </c>
    </row>
    <row r="1055" spans="1:12" s="152" customFormat="1" x14ac:dyDescent="0.2">
      <c r="A1055" s="352" t="s">
        <v>649</v>
      </c>
      <c r="B1055" s="302" t="s">
        <v>173</v>
      </c>
      <c r="C1055" s="285">
        <v>11</v>
      </c>
      <c r="D1055" s="285"/>
      <c r="E1055" s="286">
        <v>36</v>
      </c>
      <c r="F1055" s="287"/>
      <c r="G1055" s="288"/>
      <c r="H1055" s="289">
        <f t="shared" ref="H1055:J1056" si="567">H1056</f>
        <v>474000000</v>
      </c>
      <c r="I1055" s="289">
        <f t="shared" si="567"/>
        <v>0</v>
      </c>
      <c r="J1055" s="289">
        <f t="shared" si="567"/>
        <v>16000000</v>
      </c>
      <c r="K1055" s="289">
        <f t="shared" si="556"/>
        <v>490000000</v>
      </c>
    </row>
    <row r="1056" spans="1:12" s="152" customFormat="1" x14ac:dyDescent="0.2">
      <c r="A1056" s="181" t="s">
        <v>649</v>
      </c>
      <c r="B1056" s="153" t="s">
        <v>173</v>
      </c>
      <c r="C1056" s="154">
        <v>11</v>
      </c>
      <c r="D1056" s="181"/>
      <c r="E1056" s="156">
        <v>363</v>
      </c>
      <c r="F1056" s="225"/>
      <c r="G1056" s="157"/>
      <c r="H1056" s="158">
        <f t="shared" si="567"/>
        <v>474000000</v>
      </c>
      <c r="I1056" s="158">
        <f t="shared" si="567"/>
        <v>0</v>
      </c>
      <c r="J1056" s="158">
        <f t="shared" si="567"/>
        <v>16000000</v>
      </c>
      <c r="K1056" s="158">
        <f t="shared" si="556"/>
        <v>490000000</v>
      </c>
    </row>
    <row r="1057" spans="1:11" s="223" customFormat="1" ht="15" x14ac:dyDescent="0.2">
      <c r="A1057" s="182" t="s">
        <v>649</v>
      </c>
      <c r="B1057" s="160" t="s">
        <v>173</v>
      </c>
      <c r="C1057" s="161">
        <v>11</v>
      </c>
      <c r="D1057" s="182" t="s">
        <v>27</v>
      </c>
      <c r="E1057" s="163">
        <v>3631</v>
      </c>
      <c r="F1057" s="226" t="s">
        <v>233</v>
      </c>
      <c r="G1057" s="220"/>
      <c r="H1057" s="244">
        <v>474000000</v>
      </c>
      <c r="I1057" s="244"/>
      <c r="J1057" s="244">
        <v>16000000</v>
      </c>
      <c r="K1057" s="244">
        <f t="shared" si="556"/>
        <v>490000000</v>
      </c>
    </row>
    <row r="1058" spans="1:11" s="167" customFormat="1" ht="33.75" x14ac:dyDescent="0.2">
      <c r="A1058" s="353" t="s">
        <v>649</v>
      </c>
      <c r="B1058" s="296" t="s">
        <v>50</v>
      </c>
      <c r="C1058" s="296"/>
      <c r="D1058" s="296"/>
      <c r="E1058" s="297"/>
      <c r="F1058" s="299" t="s">
        <v>590</v>
      </c>
      <c r="G1058" s="300" t="s">
        <v>696</v>
      </c>
      <c r="H1058" s="301">
        <f t="shared" ref="H1058:I1058" si="568">H1059+H1070+H1073+H1077</f>
        <v>8770000</v>
      </c>
      <c r="I1058" s="301">
        <f t="shared" si="568"/>
        <v>5680000</v>
      </c>
      <c r="J1058" s="301">
        <f t="shared" ref="J1058" si="569">J1059+J1070+J1073+J1077</f>
        <v>650000</v>
      </c>
      <c r="K1058" s="301">
        <f t="shared" si="556"/>
        <v>3740000</v>
      </c>
    </row>
    <row r="1059" spans="1:11" s="167" customFormat="1" x14ac:dyDescent="0.2">
      <c r="A1059" s="352" t="s">
        <v>649</v>
      </c>
      <c r="B1059" s="302" t="s">
        <v>50</v>
      </c>
      <c r="C1059" s="285">
        <v>11</v>
      </c>
      <c r="D1059" s="285"/>
      <c r="E1059" s="286">
        <v>32</v>
      </c>
      <c r="F1059" s="287"/>
      <c r="G1059" s="288"/>
      <c r="H1059" s="289">
        <f t="shared" ref="H1059:I1059" si="570">H1060+H1063+H1067</f>
        <v>1600000</v>
      </c>
      <c r="I1059" s="289">
        <f t="shared" si="570"/>
        <v>730000</v>
      </c>
      <c r="J1059" s="289">
        <f t="shared" ref="J1059" si="571">J1060+J1063+J1067</f>
        <v>650000</v>
      </c>
      <c r="K1059" s="289">
        <f t="shared" si="556"/>
        <v>1520000</v>
      </c>
    </row>
    <row r="1060" spans="1:11" s="167" customFormat="1" x14ac:dyDescent="0.2">
      <c r="A1060" s="181" t="s">
        <v>649</v>
      </c>
      <c r="B1060" s="153" t="s">
        <v>50</v>
      </c>
      <c r="C1060" s="154">
        <v>11</v>
      </c>
      <c r="D1060" s="181"/>
      <c r="E1060" s="156">
        <v>321</v>
      </c>
      <c r="F1060" s="264"/>
      <c r="G1060" s="157"/>
      <c r="H1060" s="158">
        <f t="shared" ref="H1060:I1060" si="572">SUM(H1061:H1062)</f>
        <v>300000</v>
      </c>
      <c r="I1060" s="158">
        <f t="shared" si="572"/>
        <v>260000</v>
      </c>
      <c r="J1060" s="158">
        <f t="shared" ref="J1060" si="573">SUM(J1061:J1062)</f>
        <v>0</v>
      </c>
      <c r="K1060" s="158">
        <f t="shared" si="556"/>
        <v>40000</v>
      </c>
    </row>
    <row r="1061" spans="1:11" s="223" customFormat="1" ht="15" x14ac:dyDescent="0.2">
      <c r="A1061" s="182" t="s">
        <v>649</v>
      </c>
      <c r="B1061" s="160" t="s">
        <v>50</v>
      </c>
      <c r="C1061" s="161">
        <v>11</v>
      </c>
      <c r="D1061" s="182" t="s">
        <v>27</v>
      </c>
      <c r="E1061" s="163">
        <v>3211</v>
      </c>
      <c r="F1061" s="321" t="s">
        <v>110</v>
      </c>
      <c r="G1061" s="220"/>
      <c r="H1061" s="244">
        <v>80000</v>
      </c>
      <c r="I1061" s="244">
        <v>60000</v>
      </c>
      <c r="J1061" s="244"/>
      <c r="K1061" s="244">
        <f t="shared" si="556"/>
        <v>20000</v>
      </c>
    </row>
    <row r="1062" spans="1:11" s="166" customFormat="1" ht="15" x14ac:dyDescent="0.2">
      <c r="A1062" s="182" t="s">
        <v>649</v>
      </c>
      <c r="B1062" s="160" t="s">
        <v>50</v>
      </c>
      <c r="C1062" s="161">
        <v>11</v>
      </c>
      <c r="D1062" s="182" t="s">
        <v>27</v>
      </c>
      <c r="E1062" s="163">
        <v>3213</v>
      </c>
      <c r="F1062" s="321" t="s">
        <v>112</v>
      </c>
      <c r="G1062" s="220"/>
      <c r="H1062" s="244">
        <v>220000</v>
      </c>
      <c r="I1062" s="244">
        <v>200000</v>
      </c>
      <c r="J1062" s="244"/>
      <c r="K1062" s="244">
        <f t="shared" si="556"/>
        <v>20000</v>
      </c>
    </row>
    <row r="1063" spans="1:11" s="167" customFormat="1" x14ac:dyDescent="0.2">
      <c r="A1063" s="181" t="s">
        <v>649</v>
      </c>
      <c r="B1063" s="153" t="s">
        <v>50</v>
      </c>
      <c r="C1063" s="154">
        <v>11</v>
      </c>
      <c r="D1063" s="181"/>
      <c r="E1063" s="176">
        <v>323</v>
      </c>
      <c r="F1063" s="225"/>
      <c r="G1063" s="157"/>
      <c r="H1063" s="158">
        <f t="shared" ref="H1063:I1063" si="574">SUM(H1064:H1066)</f>
        <v>950000</v>
      </c>
      <c r="I1063" s="158">
        <f t="shared" si="574"/>
        <v>470000</v>
      </c>
      <c r="J1063" s="158">
        <f t="shared" ref="J1063" si="575">SUM(J1064:J1066)</f>
        <v>650000</v>
      </c>
      <c r="K1063" s="158">
        <f t="shared" si="556"/>
        <v>1130000</v>
      </c>
    </row>
    <row r="1064" spans="1:11" s="223" customFormat="1" ht="15" x14ac:dyDescent="0.2">
      <c r="A1064" s="182" t="s">
        <v>649</v>
      </c>
      <c r="B1064" s="160" t="s">
        <v>50</v>
      </c>
      <c r="C1064" s="161">
        <v>11</v>
      </c>
      <c r="D1064" s="182" t="s">
        <v>27</v>
      </c>
      <c r="E1064" s="183">
        <v>3233</v>
      </c>
      <c r="F1064" s="226" t="s">
        <v>119</v>
      </c>
      <c r="G1064" s="220"/>
      <c r="H1064" s="221">
        <v>500000</v>
      </c>
      <c r="I1064" s="221">
        <v>400000</v>
      </c>
      <c r="J1064" s="221"/>
      <c r="K1064" s="221">
        <f t="shared" si="556"/>
        <v>100000</v>
      </c>
    </row>
    <row r="1065" spans="1:11" ht="15" x14ac:dyDescent="0.2">
      <c r="A1065" s="182" t="s">
        <v>649</v>
      </c>
      <c r="B1065" s="160" t="s">
        <v>50</v>
      </c>
      <c r="C1065" s="161">
        <v>11</v>
      </c>
      <c r="D1065" s="182" t="s">
        <v>27</v>
      </c>
      <c r="E1065" s="183">
        <v>3237</v>
      </c>
      <c r="F1065" s="226" t="s">
        <v>36</v>
      </c>
      <c r="G1065" s="220"/>
      <c r="H1065" s="244">
        <v>350000</v>
      </c>
      <c r="I1065" s="244"/>
      <c r="J1065" s="244">
        <v>650000</v>
      </c>
      <c r="K1065" s="244">
        <f t="shared" si="556"/>
        <v>1000000</v>
      </c>
    </row>
    <row r="1066" spans="1:11" ht="15" x14ac:dyDescent="0.2">
      <c r="A1066" s="182" t="s">
        <v>649</v>
      </c>
      <c r="B1066" s="160" t="s">
        <v>50</v>
      </c>
      <c r="C1066" s="161">
        <v>11</v>
      </c>
      <c r="D1066" s="182" t="s">
        <v>27</v>
      </c>
      <c r="E1066" s="183">
        <v>3238</v>
      </c>
      <c r="F1066" s="226" t="s">
        <v>122</v>
      </c>
      <c r="G1066" s="220"/>
      <c r="H1066" s="244">
        <v>100000</v>
      </c>
      <c r="I1066" s="244">
        <v>70000</v>
      </c>
      <c r="J1066" s="244"/>
      <c r="K1066" s="244">
        <f t="shared" si="556"/>
        <v>30000</v>
      </c>
    </row>
    <row r="1067" spans="1:11" s="152" customFormat="1" x14ac:dyDescent="0.2">
      <c r="A1067" s="181" t="s">
        <v>649</v>
      </c>
      <c r="B1067" s="153" t="s">
        <v>50</v>
      </c>
      <c r="C1067" s="154">
        <v>11</v>
      </c>
      <c r="D1067" s="181"/>
      <c r="E1067" s="176">
        <v>329</v>
      </c>
      <c r="F1067" s="225"/>
      <c r="G1067" s="157"/>
      <c r="H1067" s="158">
        <f t="shared" ref="H1067:I1067" si="576">SUM(H1068:H1069)</f>
        <v>350000</v>
      </c>
      <c r="I1067" s="158">
        <f t="shared" si="576"/>
        <v>0</v>
      </c>
      <c r="J1067" s="158">
        <f t="shared" ref="J1067" si="577">SUM(J1068:J1069)</f>
        <v>0</v>
      </c>
      <c r="K1067" s="158">
        <f t="shared" si="556"/>
        <v>350000</v>
      </c>
    </row>
    <row r="1068" spans="1:11" s="243" customFormat="1" x14ac:dyDescent="0.2">
      <c r="A1068" s="182" t="s">
        <v>649</v>
      </c>
      <c r="B1068" s="160" t="s">
        <v>50</v>
      </c>
      <c r="C1068" s="161">
        <v>11</v>
      </c>
      <c r="D1068" s="182" t="s">
        <v>27</v>
      </c>
      <c r="E1068" s="183">
        <v>3293</v>
      </c>
      <c r="F1068" s="226" t="s">
        <v>124</v>
      </c>
      <c r="G1068" s="220"/>
      <c r="H1068" s="221">
        <v>50000</v>
      </c>
      <c r="I1068" s="221"/>
      <c r="J1068" s="221"/>
      <c r="K1068" s="221">
        <f t="shared" si="556"/>
        <v>50000</v>
      </c>
    </row>
    <row r="1069" spans="1:11" s="152" customFormat="1" x14ac:dyDescent="0.2">
      <c r="A1069" s="182" t="s">
        <v>649</v>
      </c>
      <c r="B1069" s="160" t="s">
        <v>50</v>
      </c>
      <c r="C1069" s="161">
        <v>11</v>
      </c>
      <c r="D1069" s="182" t="s">
        <v>27</v>
      </c>
      <c r="E1069" s="183">
        <v>3294</v>
      </c>
      <c r="F1069" s="226" t="s">
        <v>611</v>
      </c>
      <c r="G1069" s="220"/>
      <c r="H1069" s="244">
        <v>300000</v>
      </c>
      <c r="I1069" s="244"/>
      <c r="J1069" s="244"/>
      <c r="K1069" s="244">
        <f t="shared" si="556"/>
        <v>300000</v>
      </c>
    </row>
    <row r="1070" spans="1:11" s="223" customFormat="1" x14ac:dyDescent="0.2">
      <c r="A1070" s="352" t="s">
        <v>649</v>
      </c>
      <c r="B1070" s="302" t="s">
        <v>50</v>
      </c>
      <c r="C1070" s="285">
        <v>11</v>
      </c>
      <c r="D1070" s="285"/>
      <c r="E1070" s="286">
        <v>36</v>
      </c>
      <c r="F1070" s="287"/>
      <c r="G1070" s="288"/>
      <c r="H1070" s="289">
        <f t="shared" ref="H1070:J1071" si="578">H1071</f>
        <v>4870000</v>
      </c>
      <c r="I1070" s="289">
        <f t="shared" si="578"/>
        <v>4870000</v>
      </c>
      <c r="J1070" s="289">
        <f t="shared" si="578"/>
        <v>0</v>
      </c>
      <c r="K1070" s="289">
        <f t="shared" si="556"/>
        <v>0</v>
      </c>
    </row>
    <row r="1071" spans="1:11" x14ac:dyDescent="0.2">
      <c r="A1071" s="185" t="s">
        <v>649</v>
      </c>
      <c r="B1071" s="168" t="s">
        <v>50</v>
      </c>
      <c r="C1071" s="169">
        <v>11</v>
      </c>
      <c r="D1071" s="185"/>
      <c r="E1071" s="187">
        <v>363</v>
      </c>
      <c r="F1071" s="226"/>
      <c r="G1071" s="164"/>
      <c r="H1071" s="158">
        <f t="shared" si="578"/>
        <v>4870000</v>
      </c>
      <c r="I1071" s="158">
        <f t="shared" si="578"/>
        <v>4870000</v>
      </c>
      <c r="J1071" s="158">
        <f t="shared" si="578"/>
        <v>0</v>
      </c>
      <c r="K1071" s="158">
        <f t="shared" si="556"/>
        <v>0</v>
      </c>
    </row>
    <row r="1072" spans="1:11" s="152" customFormat="1" x14ac:dyDescent="0.2">
      <c r="A1072" s="146" t="s">
        <v>649</v>
      </c>
      <c r="B1072" s="144" t="s">
        <v>50</v>
      </c>
      <c r="C1072" s="145">
        <v>11</v>
      </c>
      <c r="D1072" s="146" t="s">
        <v>27</v>
      </c>
      <c r="E1072" s="188">
        <v>3631</v>
      </c>
      <c r="F1072" s="226" t="s">
        <v>233</v>
      </c>
      <c r="G1072" s="220"/>
      <c r="H1072" s="244">
        <v>4870000</v>
      </c>
      <c r="I1072" s="244">
        <v>4870000</v>
      </c>
      <c r="J1072" s="244"/>
      <c r="K1072" s="244">
        <f t="shared" si="556"/>
        <v>0</v>
      </c>
    </row>
    <row r="1073" spans="1:11" s="223" customFormat="1" x14ac:dyDescent="0.2">
      <c r="A1073" s="352" t="s">
        <v>649</v>
      </c>
      <c r="B1073" s="302" t="s">
        <v>50</v>
      </c>
      <c r="C1073" s="285">
        <v>11</v>
      </c>
      <c r="D1073" s="285"/>
      <c r="E1073" s="286">
        <v>41</v>
      </c>
      <c r="F1073" s="287"/>
      <c r="G1073" s="288"/>
      <c r="H1073" s="289">
        <f t="shared" ref="H1073:J1073" si="579">H1074</f>
        <v>2250000</v>
      </c>
      <c r="I1073" s="289">
        <f t="shared" si="579"/>
        <v>40000</v>
      </c>
      <c r="J1073" s="289">
        <f t="shared" si="579"/>
        <v>0</v>
      </c>
      <c r="K1073" s="289">
        <f t="shared" si="556"/>
        <v>2210000</v>
      </c>
    </row>
    <row r="1074" spans="1:11" s="152" customFormat="1" x14ac:dyDescent="0.2">
      <c r="A1074" s="185" t="s">
        <v>649</v>
      </c>
      <c r="B1074" s="168" t="s">
        <v>50</v>
      </c>
      <c r="C1074" s="169">
        <v>11</v>
      </c>
      <c r="D1074" s="185"/>
      <c r="E1074" s="187">
        <v>412</v>
      </c>
      <c r="F1074" s="226"/>
      <c r="G1074" s="164"/>
      <c r="H1074" s="158">
        <f t="shared" ref="H1074:I1074" si="580">H1075+H1076</f>
        <v>2250000</v>
      </c>
      <c r="I1074" s="158">
        <f t="shared" si="580"/>
        <v>40000</v>
      </c>
      <c r="J1074" s="158">
        <f t="shared" ref="J1074" si="581">J1075+J1076</f>
        <v>0</v>
      </c>
      <c r="K1074" s="158">
        <f t="shared" si="556"/>
        <v>2210000</v>
      </c>
    </row>
    <row r="1075" spans="1:11" s="152" customFormat="1" x14ac:dyDescent="0.2">
      <c r="A1075" s="146" t="s">
        <v>649</v>
      </c>
      <c r="B1075" s="144" t="s">
        <v>50</v>
      </c>
      <c r="C1075" s="145">
        <v>11</v>
      </c>
      <c r="D1075" s="146" t="s">
        <v>27</v>
      </c>
      <c r="E1075" s="188">
        <v>4123</v>
      </c>
      <c r="F1075" s="226" t="s">
        <v>133</v>
      </c>
      <c r="G1075" s="220"/>
      <c r="H1075" s="244">
        <v>50000</v>
      </c>
      <c r="I1075" s="244">
        <v>40000</v>
      </c>
      <c r="J1075" s="244"/>
      <c r="K1075" s="244">
        <f t="shared" si="556"/>
        <v>10000</v>
      </c>
    </row>
    <row r="1076" spans="1:11" s="152" customFormat="1" x14ac:dyDescent="0.2">
      <c r="A1076" s="146" t="s">
        <v>649</v>
      </c>
      <c r="B1076" s="144" t="s">
        <v>50</v>
      </c>
      <c r="C1076" s="145">
        <v>11</v>
      </c>
      <c r="D1076" s="146" t="s">
        <v>27</v>
      </c>
      <c r="E1076" s="188">
        <v>4126</v>
      </c>
      <c r="F1076" s="226" t="s">
        <v>4</v>
      </c>
      <c r="G1076" s="220"/>
      <c r="H1076" s="244">
        <v>2200000</v>
      </c>
      <c r="I1076" s="244"/>
      <c r="J1076" s="244"/>
      <c r="K1076" s="244">
        <f t="shared" si="556"/>
        <v>2200000</v>
      </c>
    </row>
    <row r="1077" spans="1:11" s="243" customFormat="1" x14ac:dyDescent="0.2">
      <c r="A1077" s="352" t="s">
        <v>649</v>
      </c>
      <c r="B1077" s="302" t="s">
        <v>50</v>
      </c>
      <c r="C1077" s="285">
        <v>11</v>
      </c>
      <c r="D1077" s="285"/>
      <c r="E1077" s="286">
        <v>42</v>
      </c>
      <c r="F1077" s="287"/>
      <c r="G1077" s="288"/>
      <c r="H1077" s="289">
        <f t="shared" ref="H1077:J1078" si="582">H1078</f>
        <v>50000</v>
      </c>
      <c r="I1077" s="289">
        <f t="shared" si="582"/>
        <v>40000</v>
      </c>
      <c r="J1077" s="289">
        <f t="shared" si="582"/>
        <v>0</v>
      </c>
      <c r="K1077" s="289">
        <f t="shared" si="556"/>
        <v>10000</v>
      </c>
    </row>
    <row r="1078" spans="1:11" s="223" customFormat="1" x14ac:dyDescent="0.2">
      <c r="A1078" s="185" t="s">
        <v>649</v>
      </c>
      <c r="B1078" s="168" t="s">
        <v>50</v>
      </c>
      <c r="C1078" s="169">
        <v>11</v>
      </c>
      <c r="D1078" s="185"/>
      <c r="E1078" s="187">
        <v>426</v>
      </c>
      <c r="F1078" s="226"/>
      <c r="G1078" s="164"/>
      <c r="H1078" s="158">
        <f t="shared" si="582"/>
        <v>50000</v>
      </c>
      <c r="I1078" s="158">
        <f t="shared" si="582"/>
        <v>40000</v>
      </c>
      <c r="J1078" s="158">
        <f t="shared" si="582"/>
        <v>0</v>
      </c>
      <c r="K1078" s="158">
        <f t="shared" si="556"/>
        <v>10000</v>
      </c>
    </row>
    <row r="1079" spans="1:11" s="152" customFormat="1" x14ac:dyDescent="0.2">
      <c r="A1079" s="146" t="s">
        <v>649</v>
      </c>
      <c r="B1079" s="144" t="s">
        <v>50</v>
      </c>
      <c r="C1079" s="145">
        <v>11</v>
      </c>
      <c r="D1079" s="146" t="s">
        <v>27</v>
      </c>
      <c r="E1079" s="188">
        <v>4262</v>
      </c>
      <c r="F1079" s="226" t="s">
        <v>135</v>
      </c>
      <c r="G1079" s="220"/>
      <c r="H1079" s="244">
        <v>50000</v>
      </c>
      <c r="I1079" s="244">
        <v>40000</v>
      </c>
      <c r="J1079" s="244"/>
      <c r="K1079" s="244">
        <f t="shared" si="556"/>
        <v>10000</v>
      </c>
    </row>
    <row r="1080" spans="1:11" s="223" customFormat="1" ht="33.75" x14ac:dyDescent="0.2">
      <c r="A1080" s="353" t="s">
        <v>649</v>
      </c>
      <c r="B1080" s="296" t="s">
        <v>71</v>
      </c>
      <c r="C1080" s="296"/>
      <c r="D1080" s="296"/>
      <c r="E1080" s="297"/>
      <c r="F1080" s="299" t="s">
        <v>698</v>
      </c>
      <c r="G1080" s="300" t="s">
        <v>696</v>
      </c>
      <c r="H1080" s="301">
        <f t="shared" ref="H1080:J1080" si="583">H1081</f>
        <v>446000000</v>
      </c>
      <c r="I1080" s="301">
        <f t="shared" si="583"/>
        <v>0</v>
      </c>
      <c r="J1080" s="301">
        <f t="shared" si="583"/>
        <v>29500000</v>
      </c>
      <c r="K1080" s="301">
        <f t="shared" si="556"/>
        <v>475500000</v>
      </c>
    </row>
    <row r="1081" spans="1:11" s="147" customFormat="1" x14ac:dyDescent="0.2">
      <c r="A1081" s="352" t="s">
        <v>649</v>
      </c>
      <c r="B1081" s="302" t="s">
        <v>71</v>
      </c>
      <c r="C1081" s="285">
        <v>11</v>
      </c>
      <c r="D1081" s="285"/>
      <c r="E1081" s="286">
        <v>36</v>
      </c>
      <c r="F1081" s="287"/>
      <c r="G1081" s="288"/>
      <c r="H1081" s="289">
        <f t="shared" ref="H1081:J1082" si="584">H1082</f>
        <v>446000000</v>
      </c>
      <c r="I1081" s="289">
        <f t="shared" si="584"/>
        <v>0</v>
      </c>
      <c r="J1081" s="289">
        <f t="shared" si="584"/>
        <v>29500000</v>
      </c>
      <c r="K1081" s="289">
        <f t="shared" si="556"/>
        <v>475500000</v>
      </c>
    </row>
    <row r="1082" spans="1:11" s="147" customFormat="1" x14ac:dyDescent="0.2">
      <c r="A1082" s="181" t="s">
        <v>649</v>
      </c>
      <c r="B1082" s="153" t="s">
        <v>71</v>
      </c>
      <c r="C1082" s="154">
        <v>11</v>
      </c>
      <c r="D1082" s="181"/>
      <c r="E1082" s="156">
        <v>363</v>
      </c>
      <c r="F1082" s="264"/>
      <c r="G1082" s="157"/>
      <c r="H1082" s="158">
        <f t="shared" si="584"/>
        <v>446000000</v>
      </c>
      <c r="I1082" s="158">
        <f t="shared" si="584"/>
        <v>0</v>
      </c>
      <c r="J1082" s="158">
        <f t="shared" si="584"/>
        <v>29500000</v>
      </c>
      <c r="K1082" s="158">
        <f t="shared" si="556"/>
        <v>475500000</v>
      </c>
    </row>
    <row r="1083" spans="1:11" s="147" customFormat="1" x14ac:dyDescent="0.2">
      <c r="A1083" s="182" t="s">
        <v>649</v>
      </c>
      <c r="B1083" s="160" t="s">
        <v>71</v>
      </c>
      <c r="C1083" s="161">
        <v>11</v>
      </c>
      <c r="D1083" s="182" t="s">
        <v>27</v>
      </c>
      <c r="E1083" s="163">
        <v>3631</v>
      </c>
      <c r="F1083" s="321" t="s">
        <v>233</v>
      </c>
      <c r="G1083" s="220"/>
      <c r="H1083" s="244">
        <v>446000000</v>
      </c>
      <c r="I1083" s="244"/>
      <c r="J1083" s="244">
        <v>29500000</v>
      </c>
      <c r="K1083" s="244">
        <f t="shared" si="556"/>
        <v>475500000</v>
      </c>
    </row>
    <row r="1084" spans="1:11" s="282" customFormat="1" ht="33.75" x14ac:dyDescent="0.2">
      <c r="A1084" s="353" t="s">
        <v>649</v>
      </c>
      <c r="B1084" s="296" t="s">
        <v>716</v>
      </c>
      <c r="C1084" s="296"/>
      <c r="D1084" s="296"/>
      <c r="E1084" s="297"/>
      <c r="F1084" s="299" t="s">
        <v>715</v>
      </c>
      <c r="G1084" s="300" t="s">
        <v>696</v>
      </c>
      <c r="H1084" s="301">
        <f t="shared" ref="H1084:J1084" si="585">H1085</f>
        <v>2200000</v>
      </c>
      <c r="I1084" s="301">
        <f t="shared" si="585"/>
        <v>0</v>
      </c>
      <c r="J1084" s="301">
        <f t="shared" si="585"/>
        <v>0</v>
      </c>
      <c r="K1084" s="301">
        <f t="shared" si="556"/>
        <v>2200000</v>
      </c>
    </row>
    <row r="1085" spans="1:11" s="152" customFormat="1" x14ac:dyDescent="0.2">
      <c r="A1085" s="354" t="s">
        <v>649</v>
      </c>
      <c r="B1085" s="284" t="s">
        <v>716</v>
      </c>
      <c r="C1085" s="285">
        <v>11</v>
      </c>
      <c r="D1085" s="285"/>
      <c r="E1085" s="286">
        <v>35</v>
      </c>
      <c r="F1085" s="287"/>
      <c r="G1085" s="288"/>
      <c r="H1085" s="289">
        <f t="shared" ref="H1085:I1085" si="586">H1086+H1088</f>
        <v>2200000</v>
      </c>
      <c r="I1085" s="289">
        <f t="shared" si="586"/>
        <v>0</v>
      </c>
      <c r="J1085" s="289">
        <f t="shared" ref="J1085" si="587">J1086+J1088</f>
        <v>0</v>
      </c>
      <c r="K1085" s="289">
        <f t="shared" si="556"/>
        <v>2200000</v>
      </c>
    </row>
    <row r="1086" spans="1:11" x14ac:dyDescent="0.2">
      <c r="A1086" s="181" t="s">
        <v>649</v>
      </c>
      <c r="B1086" s="153" t="s">
        <v>716</v>
      </c>
      <c r="C1086" s="154">
        <v>11</v>
      </c>
      <c r="D1086" s="181"/>
      <c r="E1086" s="156">
        <v>351</v>
      </c>
      <c r="F1086" s="225"/>
      <c r="G1086" s="157"/>
      <c r="H1086" s="158">
        <f t="shared" ref="H1086:J1086" si="588">H1087</f>
        <v>400000</v>
      </c>
      <c r="I1086" s="158">
        <f t="shared" si="588"/>
        <v>0</v>
      </c>
      <c r="J1086" s="158">
        <f t="shared" si="588"/>
        <v>0</v>
      </c>
      <c r="K1086" s="158">
        <f t="shared" si="556"/>
        <v>400000</v>
      </c>
    </row>
    <row r="1087" spans="1:11" ht="30" x14ac:dyDescent="0.2">
      <c r="A1087" s="172" t="s">
        <v>649</v>
      </c>
      <c r="B1087" s="271" t="s">
        <v>716</v>
      </c>
      <c r="C1087" s="161">
        <v>11</v>
      </c>
      <c r="D1087" s="182" t="s">
        <v>27</v>
      </c>
      <c r="E1087" s="163">
        <v>3512</v>
      </c>
      <c r="F1087" s="226" t="s">
        <v>140</v>
      </c>
      <c r="G1087" s="220"/>
      <c r="H1087" s="244">
        <v>400000</v>
      </c>
      <c r="I1087" s="244"/>
      <c r="J1087" s="244"/>
      <c r="K1087" s="244">
        <f t="shared" si="556"/>
        <v>400000</v>
      </c>
    </row>
    <row r="1088" spans="1:11" x14ac:dyDescent="0.2">
      <c r="A1088" s="170" t="s">
        <v>649</v>
      </c>
      <c r="B1088" s="224" t="s">
        <v>716</v>
      </c>
      <c r="C1088" s="154">
        <v>11</v>
      </c>
      <c r="D1088" s="181"/>
      <c r="E1088" s="156">
        <v>352</v>
      </c>
      <c r="F1088" s="225"/>
      <c r="G1088" s="157"/>
      <c r="H1088" s="158">
        <f t="shared" ref="H1088:J1088" si="589">H1089</f>
        <v>1800000</v>
      </c>
      <c r="I1088" s="158">
        <f t="shared" si="589"/>
        <v>0</v>
      </c>
      <c r="J1088" s="158">
        <f t="shared" si="589"/>
        <v>0</v>
      </c>
      <c r="K1088" s="158">
        <f t="shared" si="556"/>
        <v>1800000</v>
      </c>
    </row>
    <row r="1089" spans="1:11" s="223" customFormat="1" ht="30" x14ac:dyDescent="0.2">
      <c r="A1089" s="172" t="s">
        <v>649</v>
      </c>
      <c r="B1089" s="271" t="s">
        <v>716</v>
      </c>
      <c r="C1089" s="161">
        <v>11</v>
      </c>
      <c r="D1089" s="182" t="s">
        <v>27</v>
      </c>
      <c r="E1089" s="163">
        <v>3522</v>
      </c>
      <c r="F1089" s="226" t="s">
        <v>665</v>
      </c>
      <c r="G1089" s="220"/>
      <c r="H1089" s="244">
        <v>1800000</v>
      </c>
      <c r="I1089" s="244"/>
      <c r="J1089" s="244"/>
      <c r="K1089" s="244">
        <f t="shared" si="556"/>
        <v>1800000</v>
      </c>
    </row>
    <row r="1090" spans="1:11" s="152" customFormat="1" ht="47.25" x14ac:dyDescent="0.2">
      <c r="A1090" s="353" t="s">
        <v>649</v>
      </c>
      <c r="B1090" s="296" t="s">
        <v>730</v>
      </c>
      <c r="C1090" s="296"/>
      <c r="D1090" s="296"/>
      <c r="E1090" s="297"/>
      <c r="F1090" s="299" t="s">
        <v>729</v>
      </c>
      <c r="G1090" s="300" t="s">
        <v>696</v>
      </c>
      <c r="H1090" s="301">
        <f t="shared" ref="H1090:J1092" si="590">H1091</f>
        <v>100000</v>
      </c>
      <c r="I1090" s="301">
        <f t="shared" si="590"/>
        <v>90000</v>
      </c>
      <c r="J1090" s="301">
        <f t="shared" si="590"/>
        <v>0</v>
      </c>
      <c r="K1090" s="301">
        <f t="shared" si="556"/>
        <v>10000</v>
      </c>
    </row>
    <row r="1091" spans="1:11" s="223" customFormat="1" x14ac:dyDescent="0.2">
      <c r="A1091" s="354" t="s">
        <v>649</v>
      </c>
      <c r="B1091" s="284" t="s">
        <v>730</v>
      </c>
      <c r="C1091" s="285">
        <v>11</v>
      </c>
      <c r="D1091" s="285"/>
      <c r="E1091" s="286">
        <v>38</v>
      </c>
      <c r="F1091" s="287"/>
      <c r="G1091" s="288"/>
      <c r="H1091" s="289">
        <f t="shared" si="590"/>
        <v>100000</v>
      </c>
      <c r="I1091" s="289">
        <f t="shared" si="590"/>
        <v>90000</v>
      </c>
      <c r="J1091" s="289">
        <f t="shared" si="590"/>
        <v>0</v>
      </c>
      <c r="K1091" s="289">
        <f t="shared" ref="K1091:K1154" si="591">H1091-I1091+J1091</f>
        <v>10000</v>
      </c>
    </row>
    <row r="1092" spans="1:11" s="223" customFormat="1" x14ac:dyDescent="0.2">
      <c r="A1092" s="181" t="s">
        <v>649</v>
      </c>
      <c r="B1092" s="153" t="s">
        <v>730</v>
      </c>
      <c r="C1092" s="154">
        <v>11</v>
      </c>
      <c r="D1092" s="181"/>
      <c r="E1092" s="156">
        <v>381</v>
      </c>
      <c r="F1092" s="225"/>
      <c r="G1092" s="157"/>
      <c r="H1092" s="158">
        <f t="shared" si="590"/>
        <v>100000</v>
      </c>
      <c r="I1092" s="158">
        <f t="shared" si="590"/>
        <v>90000</v>
      </c>
      <c r="J1092" s="158">
        <f t="shared" si="590"/>
        <v>0</v>
      </c>
      <c r="K1092" s="158">
        <f t="shared" si="591"/>
        <v>10000</v>
      </c>
    </row>
    <row r="1093" spans="1:11" s="223" customFormat="1" ht="15" x14ac:dyDescent="0.2">
      <c r="A1093" s="172" t="s">
        <v>649</v>
      </c>
      <c r="B1093" s="271" t="s">
        <v>730</v>
      </c>
      <c r="C1093" s="161">
        <v>11</v>
      </c>
      <c r="D1093" s="182" t="s">
        <v>27</v>
      </c>
      <c r="E1093" s="163">
        <v>3811</v>
      </c>
      <c r="F1093" s="226" t="s">
        <v>141</v>
      </c>
      <c r="G1093" s="220"/>
      <c r="H1093" s="244">
        <v>100000</v>
      </c>
      <c r="I1093" s="244">
        <v>90000</v>
      </c>
      <c r="J1093" s="244"/>
      <c r="K1093" s="244">
        <f t="shared" si="591"/>
        <v>10000</v>
      </c>
    </row>
    <row r="1094" spans="1:11" x14ac:dyDescent="0.2">
      <c r="A1094" s="361" t="s">
        <v>649</v>
      </c>
      <c r="B1094" s="433" t="s">
        <v>384</v>
      </c>
      <c r="C1094" s="433"/>
      <c r="D1094" s="433"/>
      <c r="E1094" s="433"/>
      <c r="F1094" s="433"/>
      <c r="G1094" s="180"/>
      <c r="H1094" s="151">
        <f>H1095+H1103+H1109+H1116+H1122+H1126+H1133+H1142+H1149</f>
        <v>214870000</v>
      </c>
      <c r="I1094" s="151">
        <f>I1095+I1103+I1109+I1116+I1122+I1126+I1133+I1142+I1149</f>
        <v>0</v>
      </c>
      <c r="J1094" s="151">
        <f>J1095+J1103+J1109+J1116+J1122+J1126+J1133+J1142+J1149</f>
        <v>0</v>
      </c>
      <c r="K1094" s="151">
        <f t="shared" si="591"/>
        <v>214870000</v>
      </c>
    </row>
    <row r="1095" spans="1:11" s="152" customFormat="1" ht="47.25" x14ac:dyDescent="0.2">
      <c r="A1095" s="353" t="s">
        <v>649</v>
      </c>
      <c r="B1095" s="296" t="s">
        <v>15</v>
      </c>
      <c r="C1095" s="296"/>
      <c r="D1095" s="296"/>
      <c r="E1095" s="297"/>
      <c r="F1095" s="299" t="s">
        <v>326</v>
      </c>
      <c r="G1095" s="300" t="s">
        <v>643</v>
      </c>
      <c r="H1095" s="301">
        <f t="shared" ref="H1095:J1095" si="592">H1096</f>
        <v>1100000</v>
      </c>
      <c r="I1095" s="301">
        <f t="shared" si="592"/>
        <v>0</v>
      </c>
      <c r="J1095" s="301">
        <f t="shared" si="592"/>
        <v>0</v>
      </c>
      <c r="K1095" s="301">
        <f t="shared" si="591"/>
        <v>1100000</v>
      </c>
    </row>
    <row r="1096" spans="1:11" s="223" customFormat="1" x14ac:dyDescent="0.2">
      <c r="A1096" s="352" t="s">
        <v>649</v>
      </c>
      <c r="B1096" s="302" t="s">
        <v>15</v>
      </c>
      <c r="C1096" s="285">
        <v>11</v>
      </c>
      <c r="D1096" s="285"/>
      <c r="E1096" s="286">
        <v>32</v>
      </c>
      <c r="F1096" s="287"/>
      <c r="G1096" s="288"/>
      <c r="H1096" s="289">
        <f t="shared" ref="H1096:I1096" si="593">H1097+H1100</f>
        <v>1100000</v>
      </c>
      <c r="I1096" s="289">
        <f t="shared" si="593"/>
        <v>0</v>
      </c>
      <c r="J1096" s="289">
        <f t="shared" ref="J1096" si="594">J1097+J1100</f>
        <v>0</v>
      </c>
      <c r="K1096" s="289">
        <f t="shared" si="591"/>
        <v>1100000</v>
      </c>
    </row>
    <row r="1097" spans="1:11" s="223" customFormat="1" x14ac:dyDescent="0.2">
      <c r="A1097" s="181" t="s">
        <v>649</v>
      </c>
      <c r="B1097" s="153" t="s">
        <v>15</v>
      </c>
      <c r="C1097" s="154">
        <v>11</v>
      </c>
      <c r="D1097" s="181"/>
      <c r="E1097" s="156">
        <v>323</v>
      </c>
      <c r="F1097" s="225"/>
      <c r="G1097" s="157"/>
      <c r="H1097" s="158">
        <f t="shared" ref="H1097:I1097" si="595">SUM(H1098:H1099)</f>
        <v>190000</v>
      </c>
      <c r="I1097" s="158">
        <f t="shared" si="595"/>
        <v>0</v>
      </c>
      <c r="J1097" s="158">
        <f t="shared" ref="J1097" si="596">SUM(J1098:J1099)</f>
        <v>0</v>
      </c>
      <c r="K1097" s="158">
        <f t="shared" si="591"/>
        <v>190000</v>
      </c>
    </row>
    <row r="1098" spans="1:11" s="243" customFormat="1" x14ac:dyDescent="0.2">
      <c r="A1098" s="182" t="s">
        <v>649</v>
      </c>
      <c r="B1098" s="160" t="s">
        <v>15</v>
      </c>
      <c r="C1098" s="161">
        <v>11</v>
      </c>
      <c r="D1098" s="182" t="s">
        <v>23</v>
      </c>
      <c r="E1098" s="163">
        <v>3231</v>
      </c>
      <c r="F1098" s="226" t="s">
        <v>117</v>
      </c>
      <c r="G1098" s="220"/>
      <c r="H1098" s="222">
        <v>100000</v>
      </c>
      <c r="I1098" s="222"/>
      <c r="J1098" s="222"/>
      <c r="K1098" s="222">
        <f t="shared" si="591"/>
        <v>100000</v>
      </c>
    </row>
    <row r="1099" spans="1:11" s="223" customFormat="1" ht="15" x14ac:dyDescent="0.2">
      <c r="A1099" s="182" t="s">
        <v>649</v>
      </c>
      <c r="B1099" s="160" t="s">
        <v>15</v>
      </c>
      <c r="C1099" s="161">
        <v>11</v>
      </c>
      <c r="D1099" s="182" t="s">
        <v>23</v>
      </c>
      <c r="E1099" s="163">
        <v>3237</v>
      </c>
      <c r="F1099" s="226" t="s">
        <v>36</v>
      </c>
      <c r="G1099" s="220"/>
      <c r="H1099" s="222">
        <v>90000</v>
      </c>
      <c r="I1099" s="222"/>
      <c r="J1099" s="222"/>
      <c r="K1099" s="222">
        <f t="shared" si="591"/>
        <v>90000</v>
      </c>
    </row>
    <row r="1100" spans="1:11" s="152" customFormat="1" x14ac:dyDescent="0.2">
      <c r="A1100" s="181" t="s">
        <v>649</v>
      </c>
      <c r="B1100" s="153" t="s">
        <v>15</v>
      </c>
      <c r="C1100" s="154">
        <v>11</v>
      </c>
      <c r="D1100" s="181"/>
      <c r="E1100" s="156">
        <v>329</v>
      </c>
      <c r="F1100" s="225"/>
      <c r="G1100" s="157"/>
      <c r="H1100" s="158">
        <f t="shared" ref="H1100:I1100" si="597">SUM(H1101:H1102)</f>
        <v>910000</v>
      </c>
      <c r="I1100" s="158">
        <f t="shared" si="597"/>
        <v>0</v>
      </c>
      <c r="J1100" s="158">
        <f t="shared" ref="J1100" si="598">SUM(J1101:J1102)</f>
        <v>0</v>
      </c>
      <c r="K1100" s="158">
        <f t="shared" si="591"/>
        <v>910000</v>
      </c>
    </row>
    <row r="1101" spans="1:11" s="223" customFormat="1" ht="30" x14ac:dyDescent="0.2">
      <c r="A1101" s="182" t="s">
        <v>649</v>
      </c>
      <c r="B1101" s="160" t="s">
        <v>15</v>
      </c>
      <c r="C1101" s="161">
        <v>11</v>
      </c>
      <c r="D1101" s="182" t="s">
        <v>23</v>
      </c>
      <c r="E1101" s="163">
        <v>3291</v>
      </c>
      <c r="F1101" s="226" t="s">
        <v>152</v>
      </c>
      <c r="G1101" s="220"/>
      <c r="H1101" s="244">
        <v>60000</v>
      </c>
      <c r="I1101" s="244"/>
      <c r="J1101" s="244"/>
      <c r="K1101" s="244">
        <f t="shared" si="591"/>
        <v>60000</v>
      </c>
    </row>
    <row r="1102" spans="1:11" s="223" customFormat="1" ht="15" x14ac:dyDescent="0.2">
      <c r="A1102" s="182" t="s">
        <v>649</v>
      </c>
      <c r="B1102" s="160" t="s">
        <v>15</v>
      </c>
      <c r="C1102" s="161">
        <v>11</v>
      </c>
      <c r="D1102" s="182" t="s">
        <v>23</v>
      </c>
      <c r="E1102" s="163">
        <v>3294</v>
      </c>
      <c r="F1102" s="226" t="s">
        <v>611</v>
      </c>
      <c r="G1102" s="220"/>
      <c r="H1102" s="244">
        <v>850000</v>
      </c>
      <c r="I1102" s="244"/>
      <c r="J1102" s="244"/>
      <c r="K1102" s="244">
        <f t="shared" si="591"/>
        <v>850000</v>
      </c>
    </row>
    <row r="1103" spans="1:11" s="223" customFormat="1" ht="33.75" x14ac:dyDescent="0.2">
      <c r="A1103" s="353" t="s">
        <v>649</v>
      </c>
      <c r="B1103" s="296" t="s">
        <v>9</v>
      </c>
      <c r="C1103" s="296"/>
      <c r="D1103" s="296"/>
      <c r="E1103" s="297"/>
      <c r="F1103" s="299" t="s">
        <v>10</v>
      </c>
      <c r="G1103" s="300" t="s">
        <v>643</v>
      </c>
      <c r="H1103" s="301">
        <f t="shared" ref="H1103:J1103" si="599">H1104</f>
        <v>300000</v>
      </c>
      <c r="I1103" s="301">
        <f t="shared" si="599"/>
        <v>0</v>
      </c>
      <c r="J1103" s="301">
        <f t="shared" si="599"/>
        <v>0</v>
      </c>
      <c r="K1103" s="301">
        <f t="shared" si="591"/>
        <v>300000</v>
      </c>
    </row>
    <row r="1104" spans="1:11" s="166" customFormat="1" x14ac:dyDescent="0.2">
      <c r="A1104" s="352" t="s">
        <v>649</v>
      </c>
      <c r="B1104" s="302" t="s">
        <v>9</v>
      </c>
      <c r="C1104" s="285">
        <v>11</v>
      </c>
      <c r="D1104" s="285"/>
      <c r="E1104" s="286">
        <v>38</v>
      </c>
      <c r="F1104" s="287"/>
      <c r="G1104" s="288"/>
      <c r="H1104" s="289">
        <f t="shared" ref="H1104:I1104" si="600">H1105+H1107</f>
        <v>300000</v>
      </c>
      <c r="I1104" s="289">
        <f t="shared" si="600"/>
        <v>0</v>
      </c>
      <c r="J1104" s="289">
        <f t="shared" ref="J1104" si="601">J1105+J1107</f>
        <v>0</v>
      </c>
      <c r="K1104" s="289">
        <f t="shared" si="591"/>
        <v>300000</v>
      </c>
    </row>
    <row r="1105" spans="1:11" s="166" customFormat="1" x14ac:dyDescent="0.2">
      <c r="A1105" s="181" t="s">
        <v>649</v>
      </c>
      <c r="B1105" s="153" t="s">
        <v>9</v>
      </c>
      <c r="C1105" s="154">
        <v>11</v>
      </c>
      <c r="D1105" s="155"/>
      <c r="E1105" s="156">
        <v>381</v>
      </c>
      <c r="F1105" s="225"/>
      <c r="G1105" s="157"/>
      <c r="H1105" s="158">
        <f t="shared" ref="H1105:J1105" si="602">SUM(H1106)</f>
        <v>200000</v>
      </c>
      <c r="I1105" s="158">
        <f t="shared" si="602"/>
        <v>0</v>
      </c>
      <c r="J1105" s="158">
        <f t="shared" si="602"/>
        <v>0</v>
      </c>
      <c r="K1105" s="158">
        <f t="shared" si="591"/>
        <v>200000</v>
      </c>
    </row>
    <row r="1106" spans="1:11" s="196" customFormat="1" ht="15" x14ac:dyDescent="0.2">
      <c r="A1106" s="182" t="s">
        <v>649</v>
      </c>
      <c r="B1106" s="160" t="s">
        <v>9</v>
      </c>
      <c r="C1106" s="161">
        <v>11</v>
      </c>
      <c r="D1106" s="162" t="s">
        <v>18</v>
      </c>
      <c r="E1106" s="163">
        <v>3811</v>
      </c>
      <c r="F1106" s="226" t="s">
        <v>141</v>
      </c>
      <c r="G1106" s="220"/>
      <c r="H1106" s="244">
        <v>200000</v>
      </c>
      <c r="I1106" s="244"/>
      <c r="J1106" s="244"/>
      <c r="K1106" s="244">
        <f t="shared" si="591"/>
        <v>200000</v>
      </c>
    </row>
    <row r="1107" spans="1:11" s="258" customFormat="1" x14ac:dyDescent="0.2">
      <c r="A1107" s="181" t="s">
        <v>649</v>
      </c>
      <c r="B1107" s="153" t="s">
        <v>9</v>
      </c>
      <c r="C1107" s="154">
        <v>11</v>
      </c>
      <c r="D1107" s="155"/>
      <c r="E1107" s="156">
        <v>382</v>
      </c>
      <c r="F1107" s="225"/>
      <c r="G1107" s="157"/>
      <c r="H1107" s="158">
        <f t="shared" ref="H1107:J1107" si="603">SUM(H1108)</f>
        <v>100000</v>
      </c>
      <c r="I1107" s="158">
        <f t="shared" si="603"/>
        <v>0</v>
      </c>
      <c r="J1107" s="158">
        <f t="shared" si="603"/>
        <v>0</v>
      </c>
      <c r="K1107" s="158">
        <f t="shared" si="591"/>
        <v>100000</v>
      </c>
    </row>
    <row r="1108" spans="1:11" s="258" customFormat="1" ht="30" x14ac:dyDescent="0.2">
      <c r="A1108" s="182" t="s">
        <v>649</v>
      </c>
      <c r="B1108" s="160" t="s">
        <v>9</v>
      </c>
      <c r="C1108" s="161">
        <v>11</v>
      </c>
      <c r="D1108" s="162" t="s">
        <v>18</v>
      </c>
      <c r="E1108" s="163">
        <v>3821</v>
      </c>
      <c r="F1108" s="226" t="s">
        <v>38</v>
      </c>
      <c r="G1108" s="220"/>
      <c r="H1108" s="244">
        <v>100000</v>
      </c>
      <c r="I1108" s="244"/>
      <c r="J1108" s="244"/>
      <c r="K1108" s="244">
        <f t="shared" si="591"/>
        <v>100000</v>
      </c>
    </row>
    <row r="1109" spans="1:11" s="195" customFormat="1" ht="33.75" x14ac:dyDescent="0.2">
      <c r="A1109" s="353" t="s">
        <v>649</v>
      </c>
      <c r="B1109" s="296" t="s">
        <v>7</v>
      </c>
      <c r="C1109" s="296"/>
      <c r="D1109" s="296"/>
      <c r="E1109" s="297"/>
      <c r="F1109" s="299" t="s">
        <v>5</v>
      </c>
      <c r="G1109" s="300" t="s">
        <v>643</v>
      </c>
      <c r="H1109" s="301">
        <f t="shared" ref="H1109:I1109" si="604">H1110+H1113</f>
        <v>17400000</v>
      </c>
      <c r="I1109" s="301">
        <f t="shared" si="604"/>
        <v>0</v>
      </c>
      <c r="J1109" s="301">
        <f t="shared" ref="J1109" si="605">J1110+J1113</f>
        <v>0</v>
      </c>
      <c r="K1109" s="301">
        <f t="shared" si="591"/>
        <v>17400000</v>
      </c>
    </row>
    <row r="1110" spans="1:11" s="258" customFormat="1" x14ac:dyDescent="0.2">
      <c r="A1110" s="352" t="s">
        <v>649</v>
      </c>
      <c r="B1110" s="302" t="s">
        <v>7</v>
      </c>
      <c r="C1110" s="285">
        <v>11</v>
      </c>
      <c r="D1110" s="285"/>
      <c r="E1110" s="286">
        <v>35</v>
      </c>
      <c r="F1110" s="287"/>
      <c r="G1110" s="288"/>
      <c r="H1110" s="289">
        <f t="shared" ref="H1110:J1110" si="606">H1111</f>
        <v>6400000</v>
      </c>
      <c r="I1110" s="289">
        <f t="shared" si="606"/>
        <v>0</v>
      </c>
      <c r="J1110" s="289">
        <f t="shared" si="606"/>
        <v>0</v>
      </c>
      <c r="K1110" s="289">
        <f t="shared" si="591"/>
        <v>6400000</v>
      </c>
    </row>
    <row r="1111" spans="1:11" s="258" customFormat="1" x14ac:dyDescent="0.2">
      <c r="A1111" s="181" t="s">
        <v>649</v>
      </c>
      <c r="B1111" s="153" t="s">
        <v>7</v>
      </c>
      <c r="C1111" s="154">
        <v>11</v>
      </c>
      <c r="D1111" s="181"/>
      <c r="E1111" s="156">
        <v>351</v>
      </c>
      <c r="F1111" s="225"/>
      <c r="G1111" s="157"/>
      <c r="H1111" s="158">
        <f t="shared" ref="H1111:J1111" si="607">SUM(H1112)</f>
        <v>6400000</v>
      </c>
      <c r="I1111" s="158">
        <f t="shared" si="607"/>
        <v>0</v>
      </c>
      <c r="J1111" s="158">
        <f t="shared" si="607"/>
        <v>0</v>
      </c>
      <c r="K1111" s="158">
        <f t="shared" si="591"/>
        <v>6400000</v>
      </c>
    </row>
    <row r="1112" spans="1:11" s="258" customFormat="1" ht="30" x14ac:dyDescent="0.2">
      <c r="A1112" s="182" t="s">
        <v>649</v>
      </c>
      <c r="B1112" s="160" t="s">
        <v>7</v>
      </c>
      <c r="C1112" s="161">
        <v>11</v>
      </c>
      <c r="D1112" s="182" t="s">
        <v>23</v>
      </c>
      <c r="E1112" s="163">
        <v>3512</v>
      </c>
      <c r="F1112" s="226" t="s">
        <v>140</v>
      </c>
      <c r="G1112" s="220"/>
      <c r="H1112" s="222">
        <v>6400000</v>
      </c>
      <c r="I1112" s="222"/>
      <c r="J1112" s="222"/>
      <c r="K1112" s="222">
        <f t="shared" si="591"/>
        <v>6400000</v>
      </c>
    </row>
    <row r="1113" spans="1:11" s="167" customFormat="1" x14ac:dyDescent="0.2">
      <c r="A1113" s="352" t="s">
        <v>649</v>
      </c>
      <c r="B1113" s="302" t="s">
        <v>7</v>
      </c>
      <c r="C1113" s="285">
        <v>11</v>
      </c>
      <c r="D1113" s="285"/>
      <c r="E1113" s="286">
        <v>38</v>
      </c>
      <c r="F1113" s="287"/>
      <c r="G1113" s="288"/>
      <c r="H1113" s="289">
        <f t="shared" ref="H1113:J1113" si="608">H1114</f>
        <v>11000000</v>
      </c>
      <c r="I1113" s="289">
        <f t="shared" si="608"/>
        <v>0</v>
      </c>
      <c r="J1113" s="289">
        <f t="shared" si="608"/>
        <v>0</v>
      </c>
      <c r="K1113" s="289">
        <f t="shared" si="591"/>
        <v>11000000</v>
      </c>
    </row>
    <row r="1114" spans="1:11" s="223" customFormat="1" x14ac:dyDescent="0.2">
      <c r="A1114" s="181" t="s">
        <v>649</v>
      </c>
      <c r="B1114" s="153" t="s">
        <v>7</v>
      </c>
      <c r="C1114" s="154">
        <v>11</v>
      </c>
      <c r="D1114" s="181"/>
      <c r="E1114" s="156">
        <v>386</v>
      </c>
      <c r="F1114" s="225"/>
      <c r="G1114" s="157"/>
      <c r="H1114" s="158">
        <f t="shared" ref="H1114:J1114" si="609">SUM(H1115)</f>
        <v>11000000</v>
      </c>
      <c r="I1114" s="158">
        <f t="shared" si="609"/>
        <v>0</v>
      </c>
      <c r="J1114" s="158">
        <f t="shared" si="609"/>
        <v>0</v>
      </c>
      <c r="K1114" s="158">
        <f t="shared" si="591"/>
        <v>11000000</v>
      </c>
    </row>
    <row r="1115" spans="1:11" s="223" customFormat="1" ht="45" x14ac:dyDescent="0.2">
      <c r="A1115" s="182" t="s">
        <v>649</v>
      </c>
      <c r="B1115" s="160" t="s">
        <v>7</v>
      </c>
      <c r="C1115" s="161">
        <v>11</v>
      </c>
      <c r="D1115" s="182" t="s">
        <v>23</v>
      </c>
      <c r="E1115" s="163">
        <v>3861</v>
      </c>
      <c r="F1115" s="226" t="s">
        <v>282</v>
      </c>
      <c r="G1115" s="220"/>
      <c r="H1115" s="222">
        <v>11000000</v>
      </c>
      <c r="I1115" s="222"/>
      <c r="J1115" s="222"/>
      <c r="K1115" s="222">
        <f t="shared" si="591"/>
        <v>11000000</v>
      </c>
    </row>
    <row r="1116" spans="1:11" s="223" customFormat="1" ht="33.75" x14ac:dyDescent="0.2">
      <c r="A1116" s="353" t="s">
        <v>649</v>
      </c>
      <c r="B1116" s="296" t="s">
        <v>171</v>
      </c>
      <c r="C1116" s="296"/>
      <c r="D1116" s="296"/>
      <c r="E1116" s="297"/>
      <c r="F1116" s="299" t="s">
        <v>54</v>
      </c>
      <c r="G1116" s="300" t="s">
        <v>643</v>
      </c>
      <c r="H1116" s="301">
        <f t="shared" ref="H1116:J1116" si="610">H1117</f>
        <v>107000000</v>
      </c>
      <c r="I1116" s="301">
        <f t="shared" si="610"/>
        <v>0</v>
      </c>
      <c r="J1116" s="301">
        <f t="shared" si="610"/>
        <v>0</v>
      </c>
      <c r="K1116" s="301">
        <f t="shared" si="591"/>
        <v>107000000</v>
      </c>
    </row>
    <row r="1117" spans="1:11" s="223" customFormat="1" x14ac:dyDescent="0.2">
      <c r="A1117" s="352" t="s">
        <v>649</v>
      </c>
      <c r="B1117" s="302" t="s">
        <v>171</v>
      </c>
      <c r="C1117" s="285">
        <v>11</v>
      </c>
      <c r="D1117" s="285"/>
      <c r="E1117" s="286">
        <v>35</v>
      </c>
      <c r="F1117" s="287"/>
      <c r="G1117" s="288"/>
      <c r="H1117" s="289">
        <f t="shared" ref="H1117:I1117" si="611">H1118+H1120</f>
        <v>107000000</v>
      </c>
      <c r="I1117" s="289">
        <f t="shared" si="611"/>
        <v>0</v>
      </c>
      <c r="J1117" s="289">
        <f t="shared" ref="J1117" si="612">J1118+J1120</f>
        <v>0</v>
      </c>
      <c r="K1117" s="289">
        <f t="shared" si="591"/>
        <v>107000000</v>
      </c>
    </row>
    <row r="1118" spans="1:11" s="223" customFormat="1" x14ac:dyDescent="0.2">
      <c r="A1118" s="181" t="s">
        <v>649</v>
      </c>
      <c r="B1118" s="153" t="s">
        <v>171</v>
      </c>
      <c r="C1118" s="154">
        <v>11</v>
      </c>
      <c r="D1118" s="181"/>
      <c r="E1118" s="156">
        <v>351</v>
      </c>
      <c r="F1118" s="225"/>
      <c r="G1118" s="157"/>
      <c r="H1118" s="158">
        <f t="shared" ref="H1118:J1118" si="613">SUM(H1119)</f>
        <v>88000000</v>
      </c>
      <c r="I1118" s="158">
        <f t="shared" si="613"/>
        <v>0</v>
      </c>
      <c r="J1118" s="158">
        <f t="shared" si="613"/>
        <v>0</v>
      </c>
      <c r="K1118" s="158">
        <f t="shared" si="591"/>
        <v>88000000</v>
      </c>
    </row>
    <row r="1119" spans="1:11" s="166" customFormat="1" ht="30" x14ac:dyDescent="0.2">
      <c r="A1119" s="182" t="s">
        <v>649</v>
      </c>
      <c r="B1119" s="160" t="s">
        <v>171</v>
      </c>
      <c r="C1119" s="161">
        <v>11</v>
      </c>
      <c r="D1119" s="182" t="s">
        <v>23</v>
      </c>
      <c r="E1119" s="183">
        <v>3512</v>
      </c>
      <c r="F1119" s="226" t="s">
        <v>140</v>
      </c>
      <c r="G1119" s="220"/>
      <c r="H1119" s="222">
        <v>88000000</v>
      </c>
      <c r="I1119" s="222"/>
      <c r="J1119" s="222"/>
      <c r="K1119" s="222">
        <f t="shared" si="591"/>
        <v>88000000</v>
      </c>
    </row>
    <row r="1120" spans="1:11" s="166" customFormat="1" x14ac:dyDescent="0.2">
      <c r="A1120" s="181" t="s">
        <v>649</v>
      </c>
      <c r="B1120" s="153" t="s">
        <v>171</v>
      </c>
      <c r="C1120" s="154">
        <v>11</v>
      </c>
      <c r="D1120" s="181"/>
      <c r="E1120" s="156">
        <v>352</v>
      </c>
      <c r="F1120" s="226"/>
      <c r="G1120" s="164"/>
      <c r="H1120" s="158">
        <f t="shared" ref="H1120:J1120" si="614">H1121</f>
        <v>19000000</v>
      </c>
      <c r="I1120" s="158">
        <f t="shared" si="614"/>
        <v>0</v>
      </c>
      <c r="J1120" s="158">
        <f t="shared" si="614"/>
        <v>0</v>
      </c>
      <c r="K1120" s="158">
        <f t="shared" si="591"/>
        <v>19000000</v>
      </c>
    </row>
    <row r="1121" spans="1:11" s="223" customFormat="1" ht="30" x14ac:dyDescent="0.2">
      <c r="A1121" s="182" t="s">
        <v>649</v>
      </c>
      <c r="B1121" s="160" t="s">
        <v>171</v>
      </c>
      <c r="C1121" s="161">
        <v>11</v>
      </c>
      <c r="D1121" s="182" t="s">
        <v>23</v>
      </c>
      <c r="E1121" s="183">
        <v>3522</v>
      </c>
      <c r="F1121" s="226" t="s">
        <v>665</v>
      </c>
      <c r="G1121" s="220"/>
      <c r="H1121" s="222">
        <v>19000000</v>
      </c>
      <c r="I1121" s="222"/>
      <c r="J1121" s="222"/>
      <c r="K1121" s="222">
        <f t="shared" si="591"/>
        <v>19000000</v>
      </c>
    </row>
    <row r="1122" spans="1:11" s="223" customFormat="1" ht="47.25" x14ac:dyDescent="0.2">
      <c r="A1122" s="308" t="s">
        <v>649</v>
      </c>
      <c r="B1122" s="295" t="s">
        <v>593</v>
      </c>
      <c r="C1122" s="295"/>
      <c r="D1122" s="295"/>
      <c r="E1122" s="304"/>
      <c r="F1122" s="299" t="s">
        <v>414</v>
      </c>
      <c r="G1122" s="300" t="s">
        <v>643</v>
      </c>
      <c r="H1122" s="301">
        <f t="shared" ref="H1122:J1123" si="615">H1123</f>
        <v>3200000</v>
      </c>
      <c r="I1122" s="301">
        <f t="shared" si="615"/>
        <v>0</v>
      </c>
      <c r="J1122" s="301">
        <f t="shared" si="615"/>
        <v>0</v>
      </c>
      <c r="K1122" s="301">
        <f t="shared" si="591"/>
        <v>3200000</v>
      </c>
    </row>
    <row r="1123" spans="1:11" s="166" customFormat="1" x14ac:dyDescent="0.2">
      <c r="A1123" s="352" t="s">
        <v>649</v>
      </c>
      <c r="B1123" s="302" t="s">
        <v>593</v>
      </c>
      <c r="C1123" s="285">
        <v>11</v>
      </c>
      <c r="D1123" s="285"/>
      <c r="E1123" s="286">
        <v>35</v>
      </c>
      <c r="F1123" s="287"/>
      <c r="G1123" s="288"/>
      <c r="H1123" s="289">
        <f t="shared" si="615"/>
        <v>3200000</v>
      </c>
      <c r="I1123" s="289">
        <f t="shared" si="615"/>
        <v>0</v>
      </c>
      <c r="J1123" s="289">
        <f t="shared" si="615"/>
        <v>0</v>
      </c>
      <c r="K1123" s="289">
        <f t="shared" si="591"/>
        <v>3200000</v>
      </c>
    </row>
    <row r="1124" spans="1:11" s="166" customFormat="1" x14ac:dyDescent="0.2">
      <c r="A1124" s="181" t="s">
        <v>649</v>
      </c>
      <c r="B1124" s="153" t="s">
        <v>593</v>
      </c>
      <c r="C1124" s="154">
        <v>11</v>
      </c>
      <c r="D1124" s="181"/>
      <c r="E1124" s="176">
        <v>351</v>
      </c>
      <c r="F1124" s="225"/>
      <c r="G1124" s="157"/>
      <c r="H1124" s="158">
        <f t="shared" ref="H1124:J1124" si="616">SUM(H1125)</f>
        <v>3200000</v>
      </c>
      <c r="I1124" s="158">
        <f t="shared" si="616"/>
        <v>0</v>
      </c>
      <c r="J1124" s="158">
        <f t="shared" si="616"/>
        <v>0</v>
      </c>
      <c r="K1124" s="158">
        <f t="shared" si="591"/>
        <v>3200000</v>
      </c>
    </row>
    <row r="1125" spans="1:11" s="223" customFormat="1" ht="30" x14ac:dyDescent="0.2">
      <c r="A1125" s="182" t="s">
        <v>649</v>
      </c>
      <c r="B1125" s="160" t="s">
        <v>593</v>
      </c>
      <c r="C1125" s="161">
        <v>11</v>
      </c>
      <c r="D1125" s="182" t="s">
        <v>23</v>
      </c>
      <c r="E1125" s="183">
        <v>3512</v>
      </c>
      <c r="F1125" s="226" t="s">
        <v>140</v>
      </c>
      <c r="G1125" s="220"/>
      <c r="H1125" s="244">
        <v>3200000</v>
      </c>
      <c r="I1125" s="244"/>
      <c r="J1125" s="244"/>
      <c r="K1125" s="244">
        <f t="shared" si="591"/>
        <v>3200000</v>
      </c>
    </row>
    <row r="1126" spans="1:11" s="152" customFormat="1" ht="47.25" x14ac:dyDescent="0.2">
      <c r="A1126" s="308" t="s">
        <v>649</v>
      </c>
      <c r="B1126" s="295" t="s">
        <v>606</v>
      </c>
      <c r="C1126" s="295"/>
      <c r="D1126" s="295"/>
      <c r="E1126" s="304"/>
      <c r="F1126" s="299" t="s">
        <v>607</v>
      </c>
      <c r="G1126" s="300" t="s">
        <v>643</v>
      </c>
      <c r="H1126" s="301">
        <f t="shared" ref="H1126:I1126" si="617">H1127+H1130</f>
        <v>4075000</v>
      </c>
      <c r="I1126" s="301">
        <f t="shared" si="617"/>
        <v>0</v>
      </c>
      <c r="J1126" s="301">
        <f t="shared" ref="J1126" si="618">J1127+J1130</f>
        <v>0</v>
      </c>
      <c r="K1126" s="301">
        <f t="shared" si="591"/>
        <v>4075000</v>
      </c>
    </row>
    <row r="1127" spans="1:11" s="223" customFormat="1" x14ac:dyDescent="0.2">
      <c r="A1127" s="352" t="s">
        <v>649</v>
      </c>
      <c r="B1127" s="302" t="s">
        <v>606</v>
      </c>
      <c r="C1127" s="285">
        <v>11</v>
      </c>
      <c r="D1127" s="285"/>
      <c r="E1127" s="286">
        <v>32</v>
      </c>
      <c r="F1127" s="287"/>
      <c r="G1127" s="288"/>
      <c r="H1127" s="289">
        <f t="shared" ref="H1127:J1128" si="619">H1128</f>
        <v>3875000</v>
      </c>
      <c r="I1127" s="289">
        <f t="shared" si="619"/>
        <v>0</v>
      </c>
      <c r="J1127" s="289">
        <f t="shared" si="619"/>
        <v>0</v>
      </c>
      <c r="K1127" s="289">
        <f t="shared" si="591"/>
        <v>3875000</v>
      </c>
    </row>
    <row r="1128" spans="1:11" s="223" customFormat="1" x14ac:dyDescent="0.2">
      <c r="A1128" s="181" t="s">
        <v>649</v>
      </c>
      <c r="B1128" s="153" t="s">
        <v>606</v>
      </c>
      <c r="C1128" s="153">
        <v>11</v>
      </c>
      <c r="D1128" s="181"/>
      <c r="E1128" s="176">
        <v>329</v>
      </c>
      <c r="F1128" s="225"/>
      <c r="G1128" s="157"/>
      <c r="H1128" s="158">
        <f t="shared" si="619"/>
        <v>3875000</v>
      </c>
      <c r="I1128" s="158">
        <f t="shared" si="619"/>
        <v>0</v>
      </c>
      <c r="J1128" s="158">
        <f t="shared" si="619"/>
        <v>0</v>
      </c>
      <c r="K1128" s="158">
        <f t="shared" si="591"/>
        <v>3875000</v>
      </c>
    </row>
    <row r="1129" spans="1:11" s="223" customFormat="1" ht="15" x14ac:dyDescent="0.2">
      <c r="A1129" s="182" t="s">
        <v>649</v>
      </c>
      <c r="B1129" s="160" t="s">
        <v>606</v>
      </c>
      <c r="C1129" s="160">
        <v>11</v>
      </c>
      <c r="D1129" s="182" t="s">
        <v>23</v>
      </c>
      <c r="E1129" s="183">
        <v>3299</v>
      </c>
      <c r="F1129" s="226" t="s">
        <v>125</v>
      </c>
      <c r="G1129" s="220"/>
      <c r="H1129" s="222">
        <v>3875000</v>
      </c>
      <c r="I1129" s="222"/>
      <c r="J1129" s="222"/>
      <c r="K1129" s="222">
        <f t="shared" si="591"/>
        <v>3875000</v>
      </c>
    </row>
    <row r="1130" spans="1:11" s="152" customFormat="1" x14ac:dyDescent="0.2">
      <c r="A1130" s="352" t="s">
        <v>649</v>
      </c>
      <c r="B1130" s="302" t="s">
        <v>606</v>
      </c>
      <c r="C1130" s="285">
        <v>61</v>
      </c>
      <c r="D1130" s="285"/>
      <c r="E1130" s="286">
        <v>32</v>
      </c>
      <c r="F1130" s="287"/>
      <c r="G1130" s="288"/>
      <c r="H1130" s="289">
        <f t="shared" ref="H1130:J1131" si="620">H1131</f>
        <v>200000</v>
      </c>
      <c r="I1130" s="289">
        <f t="shared" si="620"/>
        <v>0</v>
      </c>
      <c r="J1130" s="289">
        <f t="shared" si="620"/>
        <v>0</v>
      </c>
      <c r="K1130" s="289">
        <f t="shared" si="591"/>
        <v>200000</v>
      </c>
    </row>
    <row r="1131" spans="1:11" s="152" customFormat="1" x14ac:dyDescent="0.2">
      <c r="A1131" s="181" t="s">
        <v>649</v>
      </c>
      <c r="B1131" s="153" t="s">
        <v>606</v>
      </c>
      <c r="C1131" s="154">
        <v>61</v>
      </c>
      <c r="D1131" s="181"/>
      <c r="E1131" s="156">
        <v>323</v>
      </c>
      <c r="F1131" s="225"/>
      <c r="G1131" s="157"/>
      <c r="H1131" s="158">
        <f t="shared" si="620"/>
        <v>200000</v>
      </c>
      <c r="I1131" s="158">
        <f t="shared" si="620"/>
        <v>0</v>
      </c>
      <c r="J1131" s="158">
        <f t="shared" si="620"/>
        <v>0</v>
      </c>
      <c r="K1131" s="158">
        <f t="shared" si="591"/>
        <v>200000</v>
      </c>
    </row>
    <row r="1132" spans="1:11" s="152" customFormat="1" x14ac:dyDescent="0.2">
      <c r="A1132" s="182" t="s">
        <v>649</v>
      </c>
      <c r="B1132" s="160" t="s">
        <v>606</v>
      </c>
      <c r="C1132" s="161">
        <v>61</v>
      </c>
      <c r="D1132" s="182" t="s">
        <v>23</v>
      </c>
      <c r="E1132" s="163">
        <v>3237</v>
      </c>
      <c r="F1132" s="226" t="s">
        <v>36</v>
      </c>
      <c r="G1132" s="220"/>
      <c r="H1132" s="222">
        <v>200000</v>
      </c>
      <c r="I1132" s="222"/>
      <c r="J1132" s="222"/>
      <c r="K1132" s="222">
        <f t="shared" si="591"/>
        <v>200000</v>
      </c>
    </row>
    <row r="1133" spans="1:11" s="223" customFormat="1" ht="56.25" x14ac:dyDescent="0.2">
      <c r="A1133" s="353" t="s">
        <v>649</v>
      </c>
      <c r="B1133" s="296" t="s">
        <v>98</v>
      </c>
      <c r="C1133" s="296"/>
      <c r="D1133" s="296"/>
      <c r="E1133" s="297"/>
      <c r="F1133" s="299" t="s">
        <v>93</v>
      </c>
      <c r="G1133" s="300" t="s">
        <v>644</v>
      </c>
      <c r="H1133" s="301">
        <f t="shared" ref="H1133:I1133" si="621">H1134+H1139</f>
        <v>1215000</v>
      </c>
      <c r="I1133" s="301">
        <f t="shared" si="621"/>
        <v>0</v>
      </c>
      <c r="J1133" s="301">
        <f t="shared" ref="J1133" si="622">J1134+J1139</f>
        <v>0</v>
      </c>
      <c r="K1133" s="301">
        <f t="shared" si="591"/>
        <v>1215000</v>
      </c>
    </row>
    <row r="1134" spans="1:11" s="152" customFormat="1" x14ac:dyDescent="0.2">
      <c r="A1134" s="352" t="s">
        <v>649</v>
      </c>
      <c r="B1134" s="302" t="s">
        <v>98</v>
      </c>
      <c r="C1134" s="285">
        <v>11</v>
      </c>
      <c r="D1134" s="285"/>
      <c r="E1134" s="286">
        <v>32</v>
      </c>
      <c r="F1134" s="287"/>
      <c r="G1134" s="288"/>
      <c r="H1134" s="289">
        <f t="shared" ref="H1134:I1134" si="623">H1135+H1137</f>
        <v>1145000</v>
      </c>
      <c r="I1134" s="289">
        <f t="shared" si="623"/>
        <v>0</v>
      </c>
      <c r="J1134" s="289">
        <f t="shared" ref="J1134" si="624">J1135+J1137</f>
        <v>0</v>
      </c>
      <c r="K1134" s="289">
        <f t="shared" si="591"/>
        <v>1145000</v>
      </c>
    </row>
    <row r="1135" spans="1:11" s="223" customFormat="1" x14ac:dyDescent="0.2">
      <c r="A1135" s="181" t="s">
        <v>649</v>
      </c>
      <c r="B1135" s="153" t="s">
        <v>98</v>
      </c>
      <c r="C1135" s="154">
        <v>11</v>
      </c>
      <c r="D1135" s="155"/>
      <c r="E1135" s="156">
        <v>323</v>
      </c>
      <c r="F1135" s="225"/>
      <c r="G1135" s="157"/>
      <c r="H1135" s="158">
        <f t="shared" ref="H1135:J1135" si="625">SUM(H1136)</f>
        <v>45000</v>
      </c>
      <c r="I1135" s="158">
        <f t="shared" si="625"/>
        <v>0</v>
      </c>
      <c r="J1135" s="158">
        <f t="shared" si="625"/>
        <v>0</v>
      </c>
      <c r="K1135" s="158">
        <f t="shared" si="591"/>
        <v>45000</v>
      </c>
    </row>
    <row r="1136" spans="1:11" s="152" customFormat="1" x14ac:dyDescent="0.2">
      <c r="A1136" s="182" t="s">
        <v>649</v>
      </c>
      <c r="B1136" s="160" t="s">
        <v>98</v>
      </c>
      <c r="C1136" s="161">
        <v>11</v>
      </c>
      <c r="D1136" s="162" t="s">
        <v>26</v>
      </c>
      <c r="E1136" s="163">
        <v>3237</v>
      </c>
      <c r="F1136" s="226" t="s">
        <v>36</v>
      </c>
      <c r="G1136" s="220"/>
      <c r="H1136" s="244">
        <v>45000</v>
      </c>
      <c r="I1136" s="244"/>
      <c r="J1136" s="244"/>
      <c r="K1136" s="244">
        <f t="shared" si="591"/>
        <v>45000</v>
      </c>
    </row>
    <row r="1137" spans="1:11" s="152" customFormat="1" x14ac:dyDescent="0.2">
      <c r="A1137" s="181" t="s">
        <v>649</v>
      </c>
      <c r="B1137" s="153" t="s">
        <v>98</v>
      </c>
      <c r="C1137" s="154">
        <v>11</v>
      </c>
      <c r="D1137" s="155"/>
      <c r="E1137" s="156">
        <v>329</v>
      </c>
      <c r="F1137" s="225"/>
      <c r="G1137" s="157"/>
      <c r="H1137" s="158">
        <f t="shared" ref="H1137:J1137" si="626">SUM(H1138)</f>
        <v>1100000</v>
      </c>
      <c r="I1137" s="158">
        <f t="shared" si="626"/>
        <v>0</v>
      </c>
      <c r="J1137" s="158">
        <f t="shared" si="626"/>
        <v>0</v>
      </c>
      <c r="K1137" s="158">
        <f t="shared" si="591"/>
        <v>1100000</v>
      </c>
    </row>
    <row r="1138" spans="1:11" s="152" customFormat="1" x14ac:dyDescent="0.2">
      <c r="A1138" s="182" t="s">
        <v>649</v>
      </c>
      <c r="B1138" s="160" t="s">
        <v>98</v>
      </c>
      <c r="C1138" s="161">
        <v>11</v>
      </c>
      <c r="D1138" s="162" t="s">
        <v>26</v>
      </c>
      <c r="E1138" s="163">
        <v>3294</v>
      </c>
      <c r="F1138" s="226" t="s">
        <v>611</v>
      </c>
      <c r="G1138" s="220"/>
      <c r="H1138" s="244">
        <v>1100000</v>
      </c>
      <c r="I1138" s="244"/>
      <c r="J1138" s="244"/>
      <c r="K1138" s="244">
        <f t="shared" si="591"/>
        <v>1100000</v>
      </c>
    </row>
    <row r="1139" spans="1:11" s="223" customFormat="1" x14ac:dyDescent="0.2">
      <c r="A1139" s="352" t="s">
        <v>649</v>
      </c>
      <c r="B1139" s="302" t="s">
        <v>98</v>
      </c>
      <c r="C1139" s="285">
        <v>11</v>
      </c>
      <c r="D1139" s="285"/>
      <c r="E1139" s="286">
        <v>38</v>
      </c>
      <c r="F1139" s="287"/>
      <c r="G1139" s="288"/>
      <c r="H1139" s="289">
        <f t="shared" ref="H1139:J1139" si="627">H1140</f>
        <v>70000</v>
      </c>
      <c r="I1139" s="289">
        <f t="shared" si="627"/>
        <v>0</v>
      </c>
      <c r="J1139" s="289">
        <f t="shared" si="627"/>
        <v>0</v>
      </c>
      <c r="K1139" s="289">
        <f t="shared" si="591"/>
        <v>70000</v>
      </c>
    </row>
    <row r="1140" spans="1:11" s="192" customFormat="1" x14ac:dyDescent="0.2">
      <c r="A1140" s="181" t="s">
        <v>649</v>
      </c>
      <c r="B1140" s="153" t="s">
        <v>98</v>
      </c>
      <c r="C1140" s="154">
        <v>11</v>
      </c>
      <c r="D1140" s="155"/>
      <c r="E1140" s="156">
        <v>381</v>
      </c>
      <c r="F1140" s="225"/>
      <c r="G1140" s="157"/>
      <c r="H1140" s="158">
        <f t="shared" ref="H1140:J1140" si="628">SUM(H1141)</f>
        <v>70000</v>
      </c>
      <c r="I1140" s="158">
        <f t="shared" si="628"/>
        <v>0</v>
      </c>
      <c r="J1140" s="158">
        <f t="shared" si="628"/>
        <v>0</v>
      </c>
      <c r="K1140" s="158">
        <f t="shared" si="591"/>
        <v>70000</v>
      </c>
    </row>
    <row r="1141" spans="1:11" s="166" customFormat="1" ht="15" x14ac:dyDescent="0.2">
      <c r="A1141" s="182" t="s">
        <v>649</v>
      </c>
      <c r="B1141" s="160" t="s">
        <v>98</v>
      </c>
      <c r="C1141" s="161">
        <v>11</v>
      </c>
      <c r="D1141" s="162" t="s">
        <v>26</v>
      </c>
      <c r="E1141" s="163">
        <v>3811</v>
      </c>
      <c r="F1141" s="226" t="s">
        <v>141</v>
      </c>
      <c r="G1141" s="220"/>
      <c r="H1141" s="244">
        <v>70000</v>
      </c>
      <c r="I1141" s="244"/>
      <c r="J1141" s="244"/>
      <c r="K1141" s="244">
        <f t="shared" si="591"/>
        <v>70000</v>
      </c>
    </row>
    <row r="1142" spans="1:11" s="167" customFormat="1" ht="56.25" x14ac:dyDescent="0.2">
      <c r="A1142" s="353" t="s">
        <v>649</v>
      </c>
      <c r="B1142" s="296" t="s">
        <v>218</v>
      </c>
      <c r="C1142" s="296"/>
      <c r="D1142" s="296"/>
      <c r="E1142" s="297"/>
      <c r="F1142" s="299" t="s">
        <v>210</v>
      </c>
      <c r="G1142" s="300" t="s">
        <v>644</v>
      </c>
      <c r="H1142" s="301">
        <f t="shared" ref="H1142:J1142" si="629">H1143</f>
        <v>580000</v>
      </c>
      <c r="I1142" s="301">
        <f t="shared" si="629"/>
        <v>0</v>
      </c>
      <c r="J1142" s="301">
        <f t="shared" si="629"/>
        <v>0</v>
      </c>
      <c r="K1142" s="301">
        <f t="shared" si="591"/>
        <v>580000</v>
      </c>
    </row>
    <row r="1143" spans="1:11" s="167" customFormat="1" x14ac:dyDescent="0.2">
      <c r="A1143" s="352" t="s">
        <v>649</v>
      </c>
      <c r="B1143" s="302" t="s">
        <v>218</v>
      </c>
      <c r="C1143" s="285">
        <v>11</v>
      </c>
      <c r="D1143" s="285"/>
      <c r="E1143" s="286">
        <v>32</v>
      </c>
      <c r="F1143" s="287"/>
      <c r="G1143" s="288"/>
      <c r="H1143" s="289">
        <f t="shared" ref="H1143:I1143" si="630">H1144+H1147</f>
        <v>580000</v>
      </c>
      <c r="I1143" s="289">
        <f t="shared" si="630"/>
        <v>0</v>
      </c>
      <c r="J1143" s="289">
        <f t="shared" ref="J1143" si="631">J1144+J1147</f>
        <v>0</v>
      </c>
      <c r="K1143" s="289">
        <f t="shared" si="591"/>
        <v>580000</v>
      </c>
    </row>
    <row r="1144" spans="1:11" s="167" customFormat="1" x14ac:dyDescent="0.2">
      <c r="A1144" s="181" t="s">
        <v>649</v>
      </c>
      <c r="B1144" s="153" t="s">
        <v>218</v>
      </c>
      <c r="C1144" s="154">
        <v>11</v>
      </c>
      <c r="D1144" s="155"/>
      <c r="E1144" s="156">
        <v>323</v>
      </c>
      <c r="F1144" s="225"/>
      <c r="G1144" s="157"/>
      <c r="H1144" s="158">
        <f t="shared" ref="H1144:I1144" si="632">SUM(H1145:H1146)</f>
        <v>550000</v>
      </c>
      <c r="I1144" s="158">
        <f t="shared" si="632"/>
        <v>0</v>
      </c>
      <c r="J1144" s="158">
        <f t="shared" ref="J1144" si="633">SUM(J1145:J1146)</f>
        <v>0</v>
      </c>
      <c r="K1144" s="158">
        <f t="shared" si="591"/>
        <v>550000</v>
      </c>
    </row>
    <row r="1145" spans="1:11" s="223" customFormat="1" ht="15" x14ac:dyDescent="0.2">
      <c r="A1145" s="146" t="s">
        <v>649</v>
      </c>
      <c r="B1145" s="144" t="s">
        <v>218</v>
      </c>
      <c r="C1145" s="145">
        <v>11</v>
      </c>
      <c r="D1145" s="172" t="s">
        <v>26</v>
      </c>
      <c r="E1145" s="173">
        <v>3237</v>
      </c>
      <c r="F1145" s="226" t="s">
        <v>36</v>
      </c>
      <c r="G1145" s="220"/>
      <c r="H1145" s="222">
        <v>500000</v>
      </c>
      <c r="I1145" s="222"/>
      <c r="J1145" s="222"/>
      <c r="K1145" s="222">
        <f t="shared" si="591"/>
        <v>500000</v>
      </c>
    </row>
    <row r="1146" spans="1:11" s="223" customFormat="1" ht="15" x14ac:dyDescent="0.2">
      <c r="A1146" s="182" t="s">
        <v>649</v>
      </c>
      <c r="B1146" s="160" t="s">
        <v>218</v>
      </c>
      <c r="C1146" s="161">
        <v>11</v>
      </c>
      <c r="D1146" s="162" t="s">
        <v>26</v>
      </c>
      <c r="E1146" s="163">
        <v>3239</v>
      </c>
      <c r="F1146" s="226" t="s">
        <v>41</v>
      </c>
      <c r="G1146" s="220"/>
      <c r="H1146" s="244">
        <v>50000</v>
      </c>
      <c r="I1146" s="244"/>
      <c r="J1146" s="244"/>
      <c r="K1146" s="244">
        <f t="shared" si="591"/>
        <v>50000</v>
      </c>
    </row>
    <row r="1147" spans="1:11" s="167" customFormat="1" x14ac:dyDescent="0.2">
      <c r="A1147" s="181" t="s">
        <v>649</v>
      </c>
      <c r="B1147" s="153" t="s">
        <v>218</v>
      </c>
      <c r="C1147" s="154">
        <v>11</v>
      </c>
      <c r="D1147" s="155"/>
      <c r="E1147" s="156">
        <v>329</v>
      </c>
      <c r="F1147" s="225"/>
      <c r="G1147" s="157"/>
      <c r="H1147" s="175">
        <f t="shared" ref="H1147:J1147" si="634">SUM(H1148)</f>
        <v>30000</v>
      </c>
      <c r="I1147" s="175">
        <f t="shared" si="634"/>
        <v>0</v>
      </c>
      <c r="J1147" s="175">
        <f t="shared" si="634"/>
        <v>0</v>
      </c>
      <c r="K1147" s="175">
        <f t="shared" si="591"/>
        <v>30000</v>
      </c>
    </row>
    <row r="1148" spans="1:11" s="223" customFormat="1" ht="30" x14ac:dyDescent="0.2">
      <c r="A1148" s="146" t="s">
        <v>649</v>
      </c>
      <c r="B1148" s="144" t="s">
        <v>218</v>
      </c>
      <c r="C1148" s="145">
        <v>11</v>
      </c>
      <c r="D1148" s="172" t="s">
        <v>26</v>
      </c>
      <c r="E1148" s="173">
        <v>3291</v>
      </c>
      <c r="F1148" s="228" t="s">
        <v>152</v>
      </c>
      <c r="G1148" s="205"/>
      <c r="H1148" s="244">
        <v>30000</v>
      </c>
      <c r="I1148" s="244"/>
      <c r="J1148" s="244"/>
      <c r="K1148" s="244">
        <f t="shared" si="591"/>
        <v>30000</v>
      </c>
    </row>
    <row r="1149" spans="1:11" s="223" customFormat="1" ht="56.25" x14ac:dyDescent="0.2">
      <c r="A1149" s="353" t="s">
        <v>649</v>
      </c>
      <c r="B1149" s="296" t="s">
        <v>602</v>
      </c>
      <c r="C1149" s="296"/>
      <c r="D1149" s="296"/>
      <c r="E1149" s="297"/>
      <c r="F1149" s="299" t="s">
        <v>601</v>
      </c>
      <c r="G1149" s="300" t="s">
        <v>644</v>
      </c>
      <c r="H1149" s="301">
        <f t="shared" ref="H1149:J1151" si="635">H1150</f>
        <v>80000000</v>
      </c>
      <c r="I1149" s="301">
        <f t="shared" si="635"/>
        <v>0</v>
      </c>
      <c r="J1149" s="301">
        <f t="shared" si="635"/>
        <v>0</v>
      </c>
      <c r="K1149" s="301">
        <f t="shared" si="591"/>
        <v>80000000</v>
      </c>
    </row>
    <row r="1150" spans="1:11" s="167" customFormat="1" x14ac:dyDescent="0.2">
      <c r="A1150" s="352" t="s">
        <v>649</v>
      </c>
      <c r="B1150" s="302" t="s">
        <v>602</v>
      </c>
      <c r="C1150" s="285">
        <v>11</v>
      </c>
      <c r="D1150" s="285"/>
      <c r="E1150" s="286">
        <v>35</v>
      </c>
      <c r="F1150" s="287"/>
      <c r="G1150" s="288"/>
      <c r="H1150" s="289">
        <f t="shared" si="635"/>
        <v>80000000</v>
      </c>
      <c r="I1150" s="289">
        <f t="shared" si="635"/>
        <v>0</v>
      </c>
      <c r="J1150" s="289">
        <f t="shared" si="635"/>
        <v>0</v>
      </c>
      <c r="K1150" s="289">
        <f t="shared" si="591"/>
        <v>80000000</v>
      </c>
    </row>
    <row r="1151" spans="1:11" s="223" customFormat="1" x14ac:dyDescent="0.2">
      <c r="A1151" s="181" t="s">
        <v>649</v>
      </c>
      <c r="B1151" s="153" t="s">
        <v>602</v>
      </c>
      <c r="C1151" s="154">
        <v>11</v>
      </c>
      <c r="D1151" s="155"/>
      <c r="E1151" s="176">
        <v>351</v>
      </c>
      <c r="F1151" s="225"/>
      <c r="G1151" s="157"/>
      <c r="H1151" s="158">
        <f t="shared" si="635"/>
        <v>80000000</v>
      </c>
      <c r="I1151" s="158">
        <f t="shared" si="635"/>
        <v>0</v>
      </c>
      <c r="J1151" s="158">
        <f t="shared" si="635"/>
        <v>0</v>
      </c>
      <c r="K1151" s="158">
        <f t="shared" si="591"/>
        <v>80000000</v>
      </c>
    </row>
    <row r="1152" spans="1:11" s="223" customFormat="1" ht="30" x14ac:dyDescent="0.2">
      <c r="A1152" s="182" t="s">
        <v>649</v>
      </c>
      <c r="B1152" s="160" t="s">
        <v>602</v>
      </c>
      <c r="C1152" s="161">
        <v>11</v>
      </c>
      <c r="D1152" s="162" t="s">
        <v>26</v>
      </c>
      <c r="E1152" s="163">
        <v>3512</v>
      </c>
      <c r="F1152" s="226" t="s">
        <v>140</v>
      </c>
      <c r="G1152" s="220"/>
      <c r="H1152" s="222">
        <v>80000000</v>
      </c>
      <c r="I1152" s="222"/>
      <c r="J1152" s="222"/>
      <c r="K1152" s="222">
        <f t="shared" si="591"/>
        <v>80000000</v>
      </c>
    </row>
    <row r="1153" spans="1:11" s="223" customFormat="1" x14ac:dyDescent="0.2">
      <c r="A1153" s="359" t="s">
        <v>649</v>
      </c>
      <c r="B1153" s="434" t="s">
        <v>619</v>
      </c>
      <c r="C1153" s="434"/>
      <c r="D1153" s="434"/>
      <c r="E1153" s="434"/>
      <c r="F1153" s="434"/>
      <c r="G1153" s="177"/>
      <c r="H1153" s="178">
        <f t="shared" ref="H1153:J1153" si="636">SUM(H1154)</f>
        <v>2068688813</v>
      </c>
      <c r="I1153" s="178">
        <f t="shared" si="636"/>
        <v>127354245</v>
      </c>
      <c r="J1153" s="178">
        <f t="shared" si="636"/>
        <v>115468516</v>
      </c>
      <c r="K1153" s="178">
        <f t="shared" si="591"/>
        <v>2056803084</v>
      </c>
    </row>
    <row r="1154" spans="1:11" s="223" customFormat="1" x14ac:dyDescent="0.2">
      <c r="A1154" s="361" t="s">
        <v>649</v>
      </c>
      <c r="B1154" s="433" t="s">
        <v>731</v>
      </c>
      <c r="C1154" s="433"/>
      <c r="D1154" s="433"/>
      <c r="E1154" s="433"/>
      <c r="F1154" s="433"/>
      <c r="G1154" s="180"/>
      <c r="H1154" s="151">
        <f>H1155+H1355+H1338</f>
        <v>2068688813</v>
      </c>
      <c r="I1154" s="151">
        <f>I1155+I1355+I1338</f>
        <v>127354245</v>
      </c>
      <c r="J1154" s="151">
        <f>J1155+J1355+J1338</f>
        <v>115468516</v>
      </c>
      <c r="K1154" s="151">
        <f t="shared" si="591"/>
        <v>2056803084</v>
      </c>
    </row>
    <row r="1155" spans="1:11" s="223" customFormat="1" ht="56.25" x14ac:dyDescent="0.2">
      <c r="A1155" s="353" t="s">
        <v>649</v>
      </c>
      <c r="B1155" s="296" t="s">
        <v>626</v>
      </c>
      <c r="C1155" s="296"/>
      <c r="D1155" s="296"/>
      <c r="E1155" s="297"/>
      <c r="F1155" s="299" t="s">
        <v>627</v>
      </c>
      <c r="G1155" s="300" t="s">
        <v>645</v>
      </c>
      <c r="H1155" s="301">
        <f>H1156+H1174+H1184+H1208+H1212+H1218+H1221+H1229+H1234+H1248+H1253+H1262+H1266+H1272+H1280+H1292+H1300+H1319+H1323+H1326+H1330+H1283</f>
        <v>2051207533</v>
      </c>
      <c r="I1155" s="301">
        <f>I1156+I1174+I1184+I1208+I1212+I1218+I1221+I1229+I1234+I1248+I1253+I1262+I1266+I1272+I1280+I1292+I1300+I1319+I1323+I1326+I1330+I1283</f>
        <v>116299145</v>
      </c>
      <c r="J1155" s="301">
        <f>J1156+J1174+J1184+J1208+J1212+J1218+J1221+J1229+J1234+J1248+J1253+J1262+J1266+J1272+J1280+J1292+J1300+J1319+J1323+J1326+J1330+J1283</f>
        <v>106053732</v>
      </c>
      <c r="K1155" s="301">
        <f t="shared" ref="K1155:K1218" si="637">H1155-I1155+J1155</f>
        <v>2040962120</v>
      </c>
    </row>
    <row r="1156" spans="1:11" s="223" customFormat="1" x14ac:dyDescent="0.2">
      <c r="A1156" s="352" t="s">
        <v>649</v>
      </c>
      <c r="B1156" s="302" t="s">
        <v>626</v>
      </c>
      <c r="C1156" s="285">
        <v>11</v>
      </c>
      <c r="D1156" s="285"/>
      <c r="E1156" s="286">
        <v>32</v>
      </c>
      <c r="F1156" s="287"/>
      <c r="G1156" s="288"/>
      <c r="H1156" s="289">
        <f t="shared" ref="H1156:I1156" si="638">H1157+H1160+H1163+H1172</f>
        <v>477000</v>
      </c>
      <c r="I1156" s="289">
        <f t="shared" si="638"/>
        <v>0</v>
      </c>
      <c r="J1156" s="289">
        <f t="shared" ref="J1156" si="639">J1157+J1160+J1163+J1172</f>
        <v>0</v>
      </c>
      <c r="K1156" s="289">
        <f t="shared" si="637"/>
        <v>477000</v>
      </c>
    </row>
    <row r="1157" spans="1:11" s="223" customFormat="1" x14ac:dyDescent="0.2">
      <c r="A1157" s="170" t="s">
        <v>649</v>
      </c>
      <c r="B1157" s="194" t="s">
        <v>626</v>
      </c>
      <c r="C1157" s="194">
        <v>11</v>
      </c>
      <c r="D1157" s="170"/>
      <c r="E1157" s="171">
        <v>321</v>
      </c>
      <c r="F1157" s="230"/>
      <c r="G1157" s="197"/>
      <c r="H1157" s="158">
        <f t="shared" ref="H1157:I1157" si="640">H1158+H1159</f>
        <v>20000</v>
      </c>
      <c r="I1157" s="158">
        <f t="shared" si="640"/>
        <v>0</v>
      </c>
      <c r="J1157" s="158">
        <f t="shared" ref="J1157" si="641">J1158+J1159</f>
        <v>0</v>
      </c>
      <c r="K1157" s="158">
        <f t="shared" si="637"/>
        <v>20000</v>
      </c>
    </row>
    <row r="1158" spans="1:11" s="223" customFormat="1" ht="15" x14ac:dyDescent="0.2">
      <c r="A1158" s="172" t="s">
        <v>649</v>
      </c>
      <c r="B1158" s="193" t="s">
        <v>626</v>
      </c>
      <c r="C1158" s="193">
        <v>11</v>
      </c>
      <c r="D1158" s="172" t="s">
        <v>18</v>
      </c>
      <c r="E1158" s="173">
        <v>3211</v>
      </c>
      <c r="F1158" s="228" t="s">
        <v>110</v>
      </c>
      <c r="G1158" s="205"/>
      <c r="H1158" s="244">
        <v>10000</v>
      </c>
      <c r="I1158" s="244"/>
      <c r="J1158" s="244"/>
      <c r="K1158" s="244">
        <f t="shared" si="637"/>
        <v>10000</v>
      </c>
    </row>
    <row r="1159" spans="1:11" s="167" customFormat="1" x14ac:dyDescent="0.2">
      <c r="A1159" s="172" t="s">
        <v>649</v>
      </c>
      <c r="B1159" s="193" t="s">
        <v>626</v>
      </c>
      <c r="C1159" s="193">
        <v>11</v>
      </c>
      <c r="D1159" s="172" t="s">
        <v>18</v>
      </c>
      <c r="E1159" s="173">
        <v>3213</v>
      </c>
      <c r="F1159" s="228" t="s">
        <v>112</v>
      </c>
      <c r="G1159" s="205"/>
      <c r="H1159" s="244">
        <v>10000</v>
      </c>
      <c r="I1159" s="244"/>
      <c r="J1159" s="244"/>
      <c r="K1159" s="244">
        <f t="shared" si="637"/>
        <v>10000</v>
      </c>
    </row>
    <row r="1160" spans="1:11" s="243" customFormat="1" x14ac:dyDescent="0.2">
      <c r="A1160" s="170" t="s">
        <v>649</v>
      </c>
      <c r="B1160" s="194" t="s">
        <v>626</v>
      </c>
      <c r="C1160" s="194">
        <v>11</v>
      </c>
      <c r="D1160" s="170"/>
      <c r="E1160" s="171">
        <v>322</v>
      </c>
      <c r="F1160" s="230"/>
      <c r="G1160" s="197"/>
      <c r="H1160" s="158">
        <f t="shared" ref="H1160:I1160" si="642">H1161+H1162</f>
        <v>20000</v>
      </c>
      <c r="I1160" s="158">
        <f t="shared" si="642"/>
        <v>0</v>
      </c>
      <c r="J1160" s="158">
        <f t="shared" ref="J1160" si="643">J1161+J1162</f>
        <v>0</v>
      </c>
      <c r="K1160" s="158">
        <f t="shared" si="637"/>
        <v>20000</v>
      </c>
    </row>
    <row r="1161" spans="1:11" s="167" customFormat="1" x14ac:dyDescent="0.2">
      <c r="A1161" s="172" t="s">
        <v>649</v>
      </c>
      <c r="B1161" s="193" t="s">
        <v>626</v>
      </c>
      <c r="C1161" s="193">
        <v>11</v>
      </c>
      <c r="D1161" s="172" t="s">
        <v>18</v>
      </c>
      <c r="E1161" s="173">
        <v>3221</v>
      </c>
      <c r="F1161" s="228" t="s">
        <v>146</v>
      </c>
      <c r="G1161" s="205"/>
      <c r="H1161" s="244">
        <v>10000</v>
      </c>
      <c r="I1161" s="244"/>
      <c r="J1161" s="244"/>
      <c r="K1161" s="244">
        <f t="shared" si="637"/>
        <v>10000</v>
      </c>
    </row>
    <row r="1162" spans="1:11" s="166" customFormat="1" ht="15" x14ac:dyDescent="0.2">
      <c r="A1162" s="172" t="s">
        <v>649</v>
      </c>
      <c r="B1162" s="193" t="s">
        <v>626</v>
      </c>
      <c r="C1162" s="193">
        <v>11</v>
      </c>
      <c r="D1162" s="172" t="s">
        <v>18</v>
      </c>
      <c r="E1162" s="173">
        <v>3223</v>
      </c>
      <c r="F1162" s="228" t="s">
        <v>115</v>
      </c>
      <c r="G1162" s="205"/>
      <c r="H1162" s="244">
        <v>10000</v>
      </c>
      <c r="I1162" s="244"/>
      <c r="J1162" s="244"/>
      <c r="K1162" s="244">
        <f t="shared" si="637"/>
        <v>10000</v>
      </c>
    </row>
    <row r="1163" spans="1:11" s="258" customFormat="1" x14ac:dyDescent="0.2">
      <c r="A1163" s="170" t="s">
        <v>649</v>
      </c>
      <c r="B1163" s="194" t="s">
        <v>626</v>
      </c>
      <c r="C1163" s="194">
        <v>11</v>
      </c>
      <c r="D1163" s="170"/>
      <c r="E1163" s="171">
        <v>323</v>
      </c>
      <c r="F1163" s="230"/>
      <c r="G1163" s="197"/>
      <c r="H1163" s="158">
        <f t="shared" ref="H1163:I1163" si="644">SUM(H1164:H1171)</f>
        <v>436000</v>
      </c>
      <c r="I1163" s="158">
        <f t="shared" si="644"/>
        <v>0</v>
      </c>
      <c r="J1163" s="158">
        <f t="shared" ref="J1163" si="645">SUM(J1164:J1171)</f>
        <v>0</v>
      </c>
      <c r="K1163" s="158">
        <f t="shared" si="637"/>
        <v>436000</v>
      </c>
    </row>
    <row r="1164" spans="1:11" s="223" customFormat="1" ht="15" x14ac:dyDescent="0.2">
      <c r="A1164" s="172" t="s">
        <v>649</v>
      </c>
      <c r="B1164" s="193" t="s">
        <v>626</v>
      </c>
      <c r="C1164" s="193">
        <v>11</v>
      </c>
      <c r="D1164" s="172" t="s">
        <v>18</v>
      </c>
      <c r="E1164" s="173">
        <v>3231</v>
      </c>
      <c r="F1164" s="228" t="s">
        <v>117</v>
      </c>
      <c r="G1164" s="205"/>
      <c r="H1164" s="244">
        <v>5000</v>
      </c>
      <c r="I1164" s="244"/>
      <c r="J1164" s="244"/>
      <c r="K1164" s="244">
        <f t="shared" si="637"/>
        <v>5000</v>
      </c>
    </row>
    <row r="1165" spans="1:11" s="223" customFormat="1" ht="15" x14ac:dyDescent="0.2">
      <c r="A1165" s="172" t="s">
        <v>649</v>
      </c>
      <c r="B1165" s="193" t="s">
        <v>626</v>
      </c>
      <c r="C1165" s="193">
        <v>11</v>
      </c>
      <c r="D1165" s="172" t="s">
        <v>18</v>
      </c>
      <c r="E1165" s="173">
        <v>3232</v>
      </c>
      <c r="F1165" s="228" t="s">
        <v>118</v>
      </c>
      <c r="G1165" s="205"/>
      <c r="H1165" s="244">
        <v>5000</v>
      </c>
      <c r="I1165" s="244"/>
      <c r="J1165" s="244"/>
      <c r="K1165" s="244">
        <f t="shared" si="637"/>
        <v>5000</v>
      </c>
    </row>
    <row r="1166" spans="1:11" s="166" customFormat="1" ht="15" x14ac:dyDescent="0.2">
      <c r="A1166" s="172" t="s">
        <v>649</v>
      </c>
      <c r="B1166" s="193" t="s">
        <v>626</v>
      </c>
      <c r="C1166" s="193">
        <v>11</v>
      </c>
      <c r="D1166" s="172" t="s">
        <v>18</v>
      </c>
      <c r="E1166" s="173">
        <v>3233</v>
      </c>
      <c r="F1166" s="228" t="s">
        <v>119</v>
      </c>
      <c r="G1166" s="205"/>
      <c r="H1166" s="244">
        <v>20000</v>
      </c>
      <c r="I1166" s="244"/>
      <c r="J1166" s="244"/>
      <c r="K1166" s="244">
        <f t="shared" si="637"/>
        <v>20000</v>
      </c>
    </row>
    <row r="1167" spans="1:11" s="223" customFormat="1" ht="15" x14ac:dyDescent="0.2">
      <c r="A1167" s="172" t="s">
        <v>649</v>
      </c>
      <c r="B1167" s="193" t="s">
        <v>626</v>
      </c>
      <c r="C1167" s="193">
        <v>11</v>
      </c>
      <c r="D1167" s="172" t="s">
        <v>18</v>
      </c>
      <c r="E1167" s="173">
        <v>3234</v>
      </c>
      <c r="F1167" s="228" t="s">
        <v>120</v>
      </c>
      <c r="G1167" s="205"/>
      <c r="H1167" s="244">
        <v>3000</v>
      </c>
      <c r="I1167" s="244"/>
      <c r="J1167" s="244"/>
      <c r="K1167" s="244">
        <f t="shared" si="637"/>
        <v>3000</v>
      </c>
    </row>
    <row r="1168" spans="1:11" s="166" customFormat="1" ht="15" x14ac:dyDescent="0.2">
      <c r="A1168" s="172" t="s">
        <v>649</v>
      </c>
      <c r="B1168" s="193" t="s">
        <v>626</v>
      </c>
      <c r="C1168" s="193">
        <v>11</v>
      </c>
      <c r="D1168" s="172" t="s">
        <v>18</v>
      </c>
      <c r="E1168" s="173">
        <v>3235</v>
      </c>
      <c r="F1168" s="228" t="s">
        <v>42</v>
      </c>
      <c r="G1168" s="205"/>
      <c r="H1168" s="244">
        <v>1000</v>
      </c>
      <c r="I1168" s="244"/>
      <c r="J1168" s="244"/>
      <c r="K1168" s="244">
        <f t="shared" si="637"/>
        <v>1000</v>
      </c>
    </row>
    <row r="1169" spans="1:11" s="258" customFormat="1" ht="15" x14ac:dyDescent="0.2">
      <c r="A1169" s="172" t="s">
        <v>649</v>
      </c>
      <c r="B1169" s="193" t="s">
        <v>626</v>
      </c>
      <c r="C1169" s="193">
        <v>11</v>
      </c>
      <c r="D1169" s="172" t="s">
        <v>18</v>
      </c>
      <c r="E1169" s="173">
        <v>3237</v>
      </c>
      <c r="F1169" s="228" t="s">
        <v>36</v>
      </c>
      <c r="G1169" s="205"/>
      <c r="H1169" s="244">
        <v>400000</v>
      </c>
      <c r="I1169" s="244"/>
      <c r="J1169" s="244"/>
      <c r="K1169" s="244">
        <f t="shared" si="637"/>
        <v>400000</v>
      </c>
    </row>
    <row r="1170" spans="1:11" s="223" customFormat="1" ht="15" x14ac:dyDescent="0.2">
      <c r="A1170" s="172" t="s">
        <v>649</v>
      </c>
      <c r="B1170" s="193" t="s">
        <v>626</v>
      </c>
      <c r="C1170" s="193">
        <v>11</v>
      </c>
      <c r="D1170" s="172" t="s">
        <v>18</v>
      </c>
      <c r="E1170" s="173">
        <v>3238</v>
      </c>
      <c r="F1170" s="228" t="s">
        <v>122</v>
      </c>
      <c r="G1170" s="205"/>
      <c r="H1170" s="244">
        <v>1000</v>
      </c>
      <c r="I1170" s="244"/>
      <c r="J1170" s="244"/>
      <c r="K1170" s="244">
        <f t="shared" si="637"/>
        <v>1000</v>
      </c>
    </row>
    <row r="1171" spans="1:11" s="166" customFormat="1" ht="15" x14ac:dyDescent="0.2">
      <c r="A1171" s="172" t="s">
        <v>649</v>
      </c>
      <c r="B1171" s="193" t="s">
        <v>626</v>
      </c>
      <c r="C1171" s="193">
        <v>11</v>
      </c>
      <c r="D1171" s="172" t="s">
        <v>18</v>
      </c>
      <c r="E1171" s="173">
        <v>3239</v>
      </c>
      <c r="F1171" s="228" t="s">
        <v>41</v>
      </c>
      <c r="G1171" s="205"/>
      <c r="H1171" s="244">
        <v>1000</v>
      </c>
      <c r="I1171" s="244"/>
      <c r="J1171" s="244"/>
      <c r="K1171" s="244">
        <f t="shared" si="637"/>
        <v>1000</v>
      </c>
    </row>
    <row r="1172" spans="1:11" s="166" customFormat="1" x14ac:dyDescent="0.2">
      <c r="A1172" s="170" t="s">
        <v>649</v>
      </c>
      <c r="B1172" s="194" t="s">
        <v>626</v>
      </c>
      <c r="C1172" s="194">
        <v>11</v>
      </c>
      <c r="D1172" s="170"/>
      <c r="E1172" s="171">
        <v>329</v>
      </c>
      <c r="F1172" s="230"/>
      <c r="G1172" s="197"/>
      <c r="H1172" s="158">
        <f t="shared" ref="H1172:J1172" si="646">H1173</f>
        <v>1000</v>
      </c>
      <c r="I1172" s="158">
        <f t="shared" si="646"/>
        <v>0</v>
      </c>
      <c r="J1172" s="158">
        <f t="shared" si="646"/>
        <v>0</v>
      </c>
      <c r="K1172" s="158">
        <f t="shared" si="637"/>
        <v>1000</v>
      </c>
    </row>
    <row r="1173" spans="1:11" s="223" customFormat="1" ht="15" x14ac:dyDescent="0.2">
      <c r="A1173" s="172" t="s">
        <v>649</v>
      </c>
      <c r="B1173" s="193" t="s">
        <v>626</v>
      </c>
      <c r="C1173" s="193">
        <v>11</v>
      </c>
      <c r="D1173" s="172" t="s">
        <v>18</v>
      </c>
      <c r="E1173" s="173">
        <v>3293</v>
      </c>
      <c r="F1173" s="228" t="s">
        <v>124</v>
      </c>
      <c r="G1173" s="205"/>
      <c r="H1173" s="244">
        <v>1000</v>
      </c>
      <c r="I1173" s="244"/>
      <c r="J1173" s="244"/>
      <c r="K1173" s="244">
        <f t="shared" si="637"/>
        <v>1000</v>
      </c>
    </row>
    <row r="1174" spans="1:11" s="223" customFormat="1" x14ac:dyDescent="0.2">
      <c r="A1174" s="352" t="s">
        <v>649</v>
      </c>
      <c r="B1174" s="302" t="s">
        <v>626</v>
      </c>
      <c r="C1174" s="285">
        <v>12</v>
      </c>
      <c r="D1174" s="285"/>
      <c r="E1174" s="286">
        <v>31</v>
      </c>
      <c r="F1174" s="287"/>
      <c r="G1174" s="288"/>
      <c r="H1174" s="289">
        <f t="shared" ref="H1174:I1174" si="647">H1175+H1179+H1181</f>
        <v>1700800</v>
      </c>
      <c r="I1174" s="289">
        <f t="shared" si="647"/>
        <v>0</v>
      </c>
      <c r="J1174" s="289">
        <f t="shared" ref="J1174" si="648">J1175+J1179+J1181</f>
        <v>300</v>
      </c>
      <c r="K1174" s="289">
        <f t="shared" si="637"/>
        <v>1701100</v>
      </c>
    </row>
    <row r="1175" spans="1:11" s="223" customFormat="1" x14ac:dyDescent="0.2">
      <c r="A1175" s="170" t="s">
        <v>649</v>
      </c>
      <c r="B1175" s="194" t="s">
        <v>626</v>
      </c>
      <c r="C1175" s="194">
        <v>12</v>
      </c>
      <c r="D1175" s="170"/>
      <c r="E1175" s="171">
        <v>311</v>
      </c>
      <c r="F1175" s="230"/>
      <c r="G1175" s="197"/>
      <c r="H1175" s="158">
        <f t="shared" ref="H1175:I1175" si="649">H1177+H1176+H1178</f>
        <v>1371800</v>
      </c>
      <c r="I1175" s="158">
        <f t="shared" si="649"/>
        <v>0</v>
      </c>
      <c r="J1175" s="158">
        <f t="shared" ref="J1175" si="650">J1177+J1176+J1178</f>
        <v>300</v>
      </c>
      <c r="K1175" s="158">
        <f t="shared" si="637"/>
        <v>1372100</v>
      </c>
    </row>
    <row r="1176" spans="1:11" s="223" customFormat="1" ht="15" x14ac:dyDescent="0.2">
      <c r="A1176" s="172" t="s">
        <v>649</v>
      </c>
      <c r="B1176" s="193" t="s">
        <v>626</v>
      </c>
      <c r="C1176" s="193">
        <v>12</v>
      </c>
      <c r="D1176" s="172" t="s">
        <v>25</v>
      </c>
      <c r="E1176" s="173">
        <v>3111</v>
      </c>
      <c r="F1176" s="228" t="s">
        <v>19</v>
      </c>
      <c r="G1176" s="205"/>
      <c r="H1176" s="244">
        <v>15800</v>
      </c>
      <c r="I1176" s="244"/>
      <c r="J1176" s="244">
        <v>300</v>
      </c>
      <c r="K1176" s="244">
        <f t="shared" si="637"/>
        <v>16100</v>
      </c>
    </row>
    <row r="1177" spans="1:11" s="166" customFormat="1" ht="15" x14ac:dyDescent="0.2">
      <c r="A1177" s="172" t="s">
        <v>649</v>
      </c>
      <c r="B1177" s="193" t="s">
        <v>626</v>
      </c>
      <c r="C1177" s="193">
        <v>12</v>
      </c>
      <c r="D1177" s="172" t="s">
        <v>18</v>
      </c>
      <c r="E1177" s="173">
        <v>3111</v>
      </c>
      <c r="F1177" s="228" t="s">
        <v>19</v>
      </c>
      <c r="G1177" s="205"/>
      <c r="H1177" s="244">
        <v>1350000</v>
      </c>
      <c r="I1177" s="244"/>
      <c r="J1177" s="244"/>
      <c r="K1177" s="244">
        <f t="shared" si="637"/>
        <v>1350000</v>
      </c>
    </row>
    <row r="1178" spans="1:11" s="223" customFormat="1" ht="15" x14ac:dyDescent="0.2">
      <c r="A1178" s="172" t="s">
        <v>649</v>
      </c>
      <c r="B1178" s="193" t="s">
        <v>626</v>
      </c>
      <c r="C1178" s="193">
        <v>12</v>
      </c>
      <c r="D1178" s="172" t="s">
        <v>18</v>
      </c>
      <c r="E1178" s="173">
        <v>3113</v>
      </c>
      <c r="F1178" s="228" t="s">
        <v>20</v>
      </c>
      <c r="G1178" s="205"/>
      <c r="H1178" s="244">
        <v>6000</v>
      </c>
      <c r="I1178" s="244"/>
      <c r="J1178" s="244"/>
      <c r="K1178" s="244">
        <f t="shared" si="637"/>
        <v>6000</v>
      </c>
    </row>
    <row r="1179" spans="1:11" s="223" customFormat="1" x14ac:dyDescent="0.2">
      <c r="A1179" s="170" t="s">
        <v>649</v>
      </c>
      <c r="B1179" s="194" t="s">
        <v>626</v>
      </c>
      <c r="C1179" s="194">
        <v>12</v>
      </c>
      <c r="D1179" s="170"/>
      <c r="E1179" s="171">
        <v>312</v>
      </c>
      <c r="F1179" s="230"/>
      <c r="G1179" s="197"/>
      <c r="H1179" s="175">
        <f t="shared" ref="H1179:J1179" si="651">H1180</f>
        <v>26000</v>
      </c>
      <c r="I1179" s="175">
        <f t="shared" si="651"/>
        <v>0</v>
      </c>
      <c r="J1179" s="175">
        <f t="shared" si="651"/>
        <v>0</v>
      </c>
      <c r="K1179" s="175">
        <f t="shared" si="637"/>
        <v>26000</v>
      </c>
    </row>
    <row r="1180" spans="1:11" s="166" customFormat="1" ht="15" x14ac:dyDescent="0.2">
      <c r="A1180" s="172" t="s">
        <v>649</v>
      </c>
      <c r="B1180" s="193" t="s">
        <v>626</v>
      </c>
      <c r="C1180" s="193">
        <v>12</v>
      </c>
      <c r="D1180" s="172" t="s">
        <v>18</v>
      </c>
      <c r="E1180" s="173">
        <v>3121</v>
      </c>
      <c r="F1180" s="226" t="s">
        <v>138</v>
      </c>
      <c r="G1180" s="220"/>
      <c r="H1180" s="244">
        <v>26000</v>
      </c>
      <c r="I1180" s="244"/>
      <c r="J1180" s="244"/>
      <c r="K1180" s="244">
        <f t="shared" si="637"/>
        <v>26000</v>
      </c>
    </row>
    <row r="1181" spans="1:11" s="223" customFormat="1" x14ac:dyDescent="0.2">
      <c r="A1181" s="170" t="s">
        <v>649</v>
      </c>
      <c r="B1181" s="194" t="s">
        <v>626</v>
      </c>
      <c r="C1181" s="194">
        <v>12</v>
      </c>
      <c r="D1181" s="170"/>
      <c r="E1181" s="171">
        <v>313</v>
      </c>
      <c r="F1181" s="230"/>
      <c r="G1181" s="197"/>
      <c r="H1181" s="158">
        <f t="shared" ref="H1181:I1181" si="652">H1183+H1182</f>
        <v>303000</v>
      </c>
      <c r="I1181" s="158">
        <f t="shared" si="652"/>
        <v>0</v>
      </c>
      <c r="J1181" s="158">
        <f t="shared" ref="J1181" si="653">J1183+J1182</f>
        <v>0</v>
      </c>
      <c r="K1181" s="158">
        <f t="shared" si="637"/>
        <v>303000</v>
      </c>
    </row>
    <row r="1182" spans="1:11" s="223" customFormat="1" ht="15" x14ac:dyDescent="0.2">
      <c r="A1182" s="172" t="s">
        <v>649</v>
      </c>
      <c r="B1182" s="193" t="s">
        <v>626</v>
      </c>
      <c r="C1182" s="193">
        <v>12</v>
      </c>
      <c r="D1182" s="172" t="s">
        <v>25</v>
      </c>
      <c r="E1182" s="173">
        <v>3132</v>
      </c>
      <c r="F1182" s="228" t="s">
        <v>280</v>
      </c>
      <c r="G1182" s="205"/>
      <c r="H1182" s="244">
        <v>3000</v>
      </c>
      <c r="I1182" s="244"/>
      <c r="J1182" s="244"/>
      <c r="K1182" s="244">
        <f t="shared" si="637"/>
        <v>3000</v>
      </c>
    </row>
    <row r="1183" spans="1:11" s="223" customFormat="1" ht="15" x14ac:dyDescent="0.2">
      <c r="A1183" s="172" t="s">
        <v>649</v>
      </c>
      <c r="B1183" s="193" t="s">
        <v>626</v>
      </c>
      <c r="C1183" s="193">
        <v>12</v>
      </c>
      <c r="D1183" s="172" t="s">
        <v>18</v>
      </c>
      <c r="E1183" s="173">
        <v>3132</v>
      </c>
      <c r="F1183" s="228" t="s">
        <v>280</v>
      </c>
      <c r="G1183" s="205"/>
      <c r="H1183" s="244">
        <v>300000</v>
      </c>
      <c r="I1183" s="244"/>
      <c r="J1183" s="244"/>
      <c r="K1183" s="244">
        <f t="shared" si="637"/>
        <v>300000</v>
      </c>
    </row>
    <row r="1184" spans="1:11" s="223" customFormat="1" x14ac:dyDescent="0.2">
      <c r="A1184" s="352" t="s">
        <v>649</v>
      </c>
      <c r="B1184" s="302" t="s">
        <v>626</v>
      </c>
      <c r="C1184" s="285">
        <v>12</v>
      </c>
      <c r="D1184" s="285"/>
      <c r="E1184" s="286">
        <v>32</v>
      </c>
      <c r="F1184" s="287"/>
      <c r="G1184" s="288"/>
      <c r="H1184" s="289">
        <f>H1185+H1190+H1193+H1205</f>
        <v>5183703</v>
      </c>
      <c r="I1184" s="289">
        <f>I1185+I1190+I1193+I1205</f>
        <v>26000</v>
      </c>
      <c r="J1184" s="289">
        <f>J1185+J1190+J1193+J1205</f>
        <v>272750</v>
      </c>
      <c r="K1184" s="289">
        <f t="shared" si="637"/>
        <v>5430453</v>
      </c>
    </row>
    <row r="1185" spans="1:11" s="223" customFormat="1" x14ac:dyDescent="0.2">
      <c r="A1185" s="170" t="s">
        <v>649</v>
      </c>
      <c r="B1185" s="194" t="s">
        <v>626</v>
      </c>
      <c r="C1185" s="194">
        <v>12</v>
      </c>
      <c r="D1185" s="170"/>
      <c r="E1185" s="171">
        <v>321</v>
      </c>
      <c r="F1185" s="230"/>
      <c r="G1185" s="197"/>
      <c r="H1185" s="158">
        <f>H1186+H1188+H1189+H1187</f>
        <v>245200</v>
      </c>
      <c r="I1185" s="158">
        <f>I1186+I1188+I1189+I1187</f>
        <v>0</v>
      </c>
      <c r="J1185" s="158">
        <f>J1186+J1188+J1189+J1187</f>
        <v>0</v>
      </c>
      <c r="K1185" s="158">
        <f t="shared" si="637"/>
        <v>245200</v>
      </c>
    </row>
    <row r="1186" spans="1:11" s="223" customFormat="1" ht="15" x14ac:dyDescent="0.2">
      <c r="A1186" s="172" t="s">
        <v>649</v>
      </c>
      <c r="B1186" s="193" t="s">
        <v>626</v>
      </c>
      <c r="C1186" s="193">
        <v>12</v>
      </c>
      <c r="D1186" s="172" t="s">
        <v>18</v>
      </c>
      <c r="E1186" s="173">
        <v>3211</v>
      </c>
      <c r="F1186" s="228" t="s">
        <v>110</v>
      </c>
      <c r="G1186" s="205"/>
      <c r="H1186" s="244">
        <v>120000</v>
      </c>
      <c r="I1186" s="244"/>
      <c r="J1186" s="244"/>
      <c r="K1186" s="244">
        <f t="shared" si="637"/>
        <v>120000</v>
      </c>
    </row>
    <row r="1187" spans="1:11" s="258" customFormat="1" ht="30" x14ac:dyDescent="0.2">
      <c r="A1187" s="172" t="s">
        <v>649</v>
      </c>
      <c r="B1187" s="193" t="s">
        <v>626</v>
      </c>
      <c r="C1187" s="193">
        <v>12</v>
      </c>
      <c r="D1187" s="172" t="s">
        <v>25</v>
      </c>
      <c r="E1187" s="173">
        <v>3212</v>
      </c>
      <c r="F1187" s="228" t="s">
        <v>111</v>
      </c>
      <c r="G1187" s="205"/>
      <c r="H1187" s="244">
        <v>200</v>
      </c>
      <c r="I1187" s="244"/>
      <c r="J1187" s="244"/>
      <c r="K1187" s="244">
        <f t="shared" si="637"/>
        <v>200</v>
      </c>
    </row>
    <row r="1188" spans="1:11" s="223" customFormat="1" ht="30" x14ac:dyDescent="0.2">
      <c r="A1188" s="172" t="s">
        <v>649</v>
      </c>
      <c r="B1188" s="193" t="s">
        <v>626</v>
      </c>
      <c r="C1188" s="193">
        <v>12</v>
      </c>
      <c r="D1188" s="172" t="s">
        <v>18</v>
      </c>
      <c r="E1188" s="173">
        <v>3212</v>
      </c>
      <c r="F1188" s="228" t="s">
        <v>111</v>
      </c>
      <c r="G1188" s="205"/>
      <c r="H1188" s="244">
        <v>45000</v>
      </c>
      <c r="I1188" s="244"/>
      <c r="J1188" s="244"/>
      <c r="K1188" s="244">
        <f t="shared" si="637"/>
        <v>45000</v>
      </c>
    </row>
    <row r="1189" spans="1:11" s="223" customFormat="1" ht="15" x14ac:dyDescent="0.2">
      <c r="A1189" s="172" t="s">
        <v>649</v>
      </c>
      <c r="B1189" s="193" t="s">
        <v>626</v>
      </c>
      <c r="C1189" s="193">
        <v>12</v>
      </c>
      <c r="D1189" s="172" t="s">
        <v>18</v>
      </c>
      <c r="E1189" s="173">
        <v>3213</v>
      </c>
      <c r="F1189" s="228" t="s">
        <v>112</v>
      </c>
      <c r="G1189" s="205"/>
      <c r="H1189" s="244">
        <v>80000</v>
      </c>
      <c r="I1189" s="244"/>
      <c r="J1189" s="244"/>
      <c r="K1189" s="244">
        <f t="shared" si="637"/>
        <v>80000</v>
      </c>
    </row>
    <row r="1190" spans="1:11" s="223" customFormat="1" x14ac:dyDescent="0.2">
      <c r="A1190" s="170" t="s">
        <v>649</v>
      </c>
      <c r="B1190" s="194" t="s">
        <v>626</v>
      </c>
      <c r="C1190" s="194">
        <v>12</v>
      </c>
      <c r="D1190" s="170"/>
      <c r="E1190" s="171">
        <v>322</v>
      </c>
      <c r="F1190" s="230"/>
      <c r="G1190" s="197"/>
      <c r="H1190" s="158">
        <f t="shared" ref="H1190:I1190" si="654">H1191+H1192</f>
        <v>23000</v>
      </c>
      <c r="I1190" s="158">
        <f t="shared" si="654"/>
        <v>0</v>
      </c>
      <c r="J1190" s="158">
        <f t="shared" ref="J1190" si="655">J1191+J1192</f>
        <v>50000</v>
      </c>
      <c r="K1190" s="158">
        <f t="shared" si="637"/>
        <v>73000</v>
      </c>
    </row>
    <row r="1191" spans="1:11" s="223" customFormat="1" ht="15" x14ac:dyDescent="0.2">
      <c r="A1191" s="172" t="s">
        <v>649</v>
      </c>
      <c r="B1191" s="193" t="s">
        <v>626</v>
      </c>
      <c r="C1191" s="193">
        <v>12</v>
      </c>
      <c r="D1191" s="172" t="s">
        <v>18</v>
      </c>
      <c r="E1191" s="173">
        <v>3221</v>
      </c>
      <c r="F1191" s="228" t="s">
        <v>146</v>
      </c>
      <c r="G1191" s="205"/>
      <c r="H1191" s="244">
        <v>8000</v>
      </c>
      <c r="I1191" s="244"/>
      <c r="J1191" s="244"/>
      <c r="K1191" s="244">
        <f t="shared" si="637"/>
        <v>8000</v>
      </c>
    </row>
    <row r="1192" spans="1:11" s="166" customFormat="1" ht="15" x14ac:dyDescent="0.2">
      <c r="A1192" s="172" t="s">
        <v>649</v>
      </c>
      <c r="B1192" s="193" t="s">
        <v>626</v>
      </c>
      <c r="C1192" s="193">
        <v>12</v>
      </c>
      <c r="D1192" s="172" t="s">
        <v>18</v>
      </c>
      <c r="E1192" s="173">
        <v>3223</v>
      </c>
      <c r="F1192" s="228" t="s">
        <v>115</v>
      </c>
      <c r="G1192" s="205"/>
      <c r="H1192" s="244">
        <v>15000</v>
      </c>
      <c r="I1192" s="244"/>
      <c r="J1192" s="244">
        <v>50000</v>
      </c>
      <c r="K1192" s="244">
        <f t="shared" si="637"/>
        <v>65000</v>
      </c>
    </row>
    <row r="1193" spans="1:11" s="223" customFormat="1" x14ac:dyDescent="0.2">
      <c r="A1193" s="170" t="s">
        <v>649</v>
      </c>
      <c r="B1193" s="194" t="s">
        <v>626</v>
      </c>
      <c r="C1193" s="194">
        <v>12</v>
      </c>
      <c r="D1193" s="170"/>
      <c r="E1193" s="171">
        <v>323</v>
      </c>
      <c r="F1193" s="230"/>
      <c r="G1193" s="197"/>
      <c r="H1193" s="158">
        <f>SUM(H1194:H1204)</f>
        <v>4901003</v>
      </c>
      <c r="I1193" s="158">
        <f>SUM(I1194:I1204)</f>
        <v>25750</v>
      </c>
      <c r="J1193" s="158">
        <f>SUM(J1194:J1204)</f>
        <v>222750</v>
      </c>
      <c r="K1193" s="158">
        <f t="shared" si="637"/>
        <v>5098003</v>
      </c>
    </row>
    <row r="1194" spans="1:11" s="223" customFormat="1" ht="15" x14ac:dyDescent="0.2">
      <c r="A1194" s="172" t="s">
        <v>649</v>
      </c>
      <c r="B1194" s="193" t="s">
        <v>626</v>
      </c>
      <c r="C1194" s="193">
        <v>12</v>
      </c>
      <c r="D1194" s="172" t="s">
        <v>18</v>
      </c>
      <c r="E1194" s="173">
        <v>3231</v>
      </c>
      <c r="F1194" s="228" t="s">
        <v>117</v>
      </c>
      <c r="G1194" s="205"/>
      <c r="H1194" s="244">
        <v>16000</v>
      </c>
      <c r="I1194" s="244"/>
      <c r="J1194" s="244"/>
      <c r="K1194" s="244">
        <f t="shared" si="637"/>
        <v>16000</v>
      </c>
    </row>
    <row r="1195" spans="1:11" s="223" customFormat="1" ht="15" x14ac:dyDescent="0.2">
      <c r="A1195" s="172" t="s">
        <v>649</v>
      </c>
      <c r="B1195" s="193" t="s">
        <v>626</v>
      </c>
      <c r="C1195" s="193">
        <v>12</v>
      </c>
      <c r="D1195" s="172" t="s">
        <v>18</v>
      </c>
      <c r="E1195" s="173">
        <v>3232</v>
      </c>
      <c r="F1195" s="228" t="s">
        <v>118</v>
      </c>
      <c r="G1195" s="205"/>
      <c r="H1195" s="244">
        <v>120000</v>
      </c>
      <c r="I1195" s="244"/>
      <c r="J1195" s="244"/>
      <c r="K1195" s="244">
        <f t="shared" si="637"/>
        <v>120000</v>
      </c>
    </row>
    <row r="1196" spans="1:11" s="167" customFormat="1" x14ac:dyDescent="0.2">
      <c r="A1196" s="172" t="s">
        <v>649</v>
      </c>
      <c r="B1196" s="193" t="s">
        <v>626</v>
      </c>
      <c r="C1196" s="193">
        <v>12</v>
      </c>
      <c r="D1196" s="172" t="s">
        <v>25</v>
      </c>
      <c r="E1196" s="173">
        <v>3233</v>
      </c>
      <c r="F1196" s="228" t="s">
        <v>119</v>
      </c>
      <c r="G1196" s="205"/>
      <c r="H1196" s="244">
        <v>25750</v>
      </c>
      <c r="I1196" s="244">
        <v>24750</v>
      </c>
      <c r="J1196" s="244"/>
      <c r="K1196" s="244">
        <f t="shared" si="637"/>
        <v>1000</v>
      </c>
    </row>
    <row r="1197" spans="1:11" s="243" customFormat="1" x14ac:dyDescent="0.2">
      <c r="A1197" s="172" t="s">
        <v>649</v>
      </c>
      <c r="B1197" s="193" t="s">
        <v>626</v>
      </c>
      <c r="C1197" s="193">
        <v>12</v>
      </c>
      <c r="D1197" s="172" t="s">
        <v>18</v>
      </c>
      <c r="E1197" s="173">
        <v>3233</v>
      </c>
      <c r="F1197" s="228" t="s">
        <v>119</v>
      </c>
      <c r="G1197" s="205"/>
      <c r="H1197" s="244">
        <v>316000</v>
      </c>
      <c r="I1197" s="244"/>
      <c r="J1197" s="244">
        <v>128500</v>
      </c>
      <c r="K1197" s="244">
        <f t="shared" si="637"/>
        <v>444500</v>
      </c>
    </row>
    <row r="1198" spans="1:11" s="223" customFormat="1" ht="15" x14ac:dyDescent="0.2">
      <c r="A1198" s="172" t="s">
        <v>649</v>
      </c>
      <c r="B1198" s="193" t="s">
        <v>626</v>
      </c>
      <c r="C1198" s="193">
        <v>12</v>
      </c>
      <c r="D1198" s="172" t="s">
        <v>18</v>
      </c>
      <c r="E1198" s="173">
        <v>3234</v>
      </c>
      <c r="F1198" s="228" t="s">
        <v>120</v>
      </c>
      <c r="G1198" s="205"/>
      <c r="H1198" s="244">
        <v>6000</v>
      </c>
      <c r="I1198" s="244"/>
      <c r="J1198" s="244"/>
      <c r="K1198" s="244">
        <f t="shared" si="637"/>
        <v>6000</v>
      </c>
    </row>
    <row r="1199" spans="1:11" s="166" customFormat="1" ht="15" x14ac:dyDescent="0.2">
      <c r="A1199" s="172" t="s">
        <v>649</v>
      </c>
      <c r="B1199" s="193" t="s">
        <v>626</v>
      </c>
      <c r="C1199" s="193">
        <v>12</v>
      </c>
      <c r="D1199" s="172" t="s">
        <v>18</v>
      </c>
      <c r="E1199" s="173">
        <v>3235</v>
      </c>
      <c r="F1199" s="228" t="s">
        <v>42</v>
      </c>
      <c r="G1199" s="205"/>
      <c r="H1199" s="244">
        <v>20000</v>
      </c>
      <c r="I1199" s="244"/>
      <c r="J1199" s="244">
        <v>54000</v>
      </c>
      <c r="K1199" s="244">
        <f t="shared" si="637"/>
        <v>74000</v>
      </c>
    </row>
    <row r="1200" spans="1:11" s="223" customFormat="1" ht="15" x14ac:dyDescent="0.2">
      <c r="A1200" s="172" t="s">
        <v>649</v>
      </c>
      <c r="B1200" s="193" t="s">
        <v>626</v>
      </c>
      <c r="C1200" s="193">
        <v>12</v>
      </c>
      <c r="D1200" s="172" t="s">
        <v>25</v>
      </c>
      <c r="E1200" s="173">
        <v>3237</v>
      </c>
      <c r="F1200" s="228" t="s">
        <v>36</v>
      </c>
      <c r="G1200" s="205"/>
      <c r="H1200" s="244">
        <v>295353</v>
      </c>
      <c r="I1200" s="244">
        <v>1000</v>
      </c>
      <c r="J1200" s="244"/>
      <c r="K1200" s="244">
        <f t="shared" si="637"/>
        <v>294353</v>
      </c>
    </row>
    <row r="1201" spans="1:11" s="223" customFormat="1" ht="15" x14ac:dyDescent="0.2">
      <c r="A1201" s="172" t="s">
        <v>649</v>
      </c>
      <c r="B1201" s="193" t="s">
        <v>626</v>
      </c>
      <c r="C1201" s="193">
        <v>12</v>
      </c>
      <c r="D1201" s="172" t="s">
        <v>18</v>
      </c>
      <c r="E1201" s="173">
        <v>3237</v>
      </c>
      <c r="F1201" s="228" t="s">
        <v>36</v>
      </c>
      <c r="G1201" s="205"/>
      <c r="H1201" s="244">
        <v>4000000</v>
      </c>
      <c r="I1201" s="244"/>
      <c r="J1201" s="244">
        <v>29250</v>
      </c>
      <c r="K1201" s="244">
        <f t="shared" si="637"/>
        <v>4029250</v>
      </c>
    </row>
    <row r="1202" spans="1:11" s="223" customFormat="1" ht="15" x14ac:dyDescent="0.2">
      <c r="A1202" s="172" t="s">
        <v>649</v>
      </c>
      <c r="B1202" s="193" t="s">
        <v>626</v>
      </c>
      <c r="C1202" s="193">
        <v>12</v>
      </c>
      <c r="D1202" s="172" t="s">
        <v>18</v>
      </c>
      <c r="E1202" s="173">
        <v>3238</v>
      </c>
      <c r="F1202" s="228" t="s">
        <v>122</v>
      </c>
      <c r="G1202" s="205"/>
      <c r="H1202" s="244">
        <v>50000</v>
      </c>
      <c r="I1202" s="244"/>
      <c r="J1202" s="244">
        <v>6000</v>
      </c>
      <c r="K1202" s="244">
        <f t="shared" si="637"/>
        <v>56000</v>
      </c>
    </row>
    <row r="1203" spans="1:11" s="223" customFormat="1" ht="15" x14ac:dyDescent="0.2">
      <c r="A1203" s="172" t="s">
        <v>649</v>
      </c>
      <c r="B1203" s="193" t="s">
        <v>626</v>
      </c>
      <c r="C1203" s="193">
        <v>12</v>
      </c>
      <c r="D1203" s="172" t="s">
        <v>25</v>
      </c>
      <c r="E1203" s="173">
        <v>3239</v>
      </c>
      <c r="F1203" s="228" t="s">
        <v>41</v>
      </c>
      <c r="G1203" s="205"/>
      <c r="H1203" s="244">
        <v>42900</v>
      </c>
      <c r="I1203" s="244"/>
      <c r="J1203" s="244"/>
      <c r="K1203" s="244">
        <f t="shared" si="637"/>
        <v>42900</v>
      </c>
    </row>
    <row r="1204" spans="1:11" s="223" customFormat="1" ht="15" x14ac:dyDescent="0.2">
      <c r="A1204" s="172" t="s">
        <v>649</v>
      </c>
      <c r="B1204" s="193" t="s">
        <v>626</v>
      </c>
      <c r="C1204" s="193">
        <v>12</v>
      </c>
      <c r="D1204" s="172" t="s">
        <v>18</v>
      </c>
      <c r="E1204" s="173">
        <v>3239</v>
      </c>
      <c r="F1204" s="228" t="s">
        <v>41</v>
      </c>
      <c r="G1204" s="205"/>
      <c r="H1204" s="244">
        <v>9000</v>
      </c>
      <c r="I1204" s="244"/>
      <c r="J1204" s="244">
        <v>5000</v>
      </c>
      <c r="K1204" s="244">
        <f t="shared" si="637"/>
        <v>14000</v>
      </c>
    </row>
    <row r="1205" spans="1:11" s="223" customFormat="1" x14ac:dyDescent="0.2">
      <c r="A1205" s="170" t="s">
        <v>649</v>
      </c>
      <c r="B1205" s="194" t="s">
        <v>626</v>
      </c>
      <c r="C1205" s="194">
        <v>12</v>
      </c>
      <c r="D1205" s="170"/>
      <c r="E1205" s="171">
        <v>329</v>
      </c>
      <c r="F1205" s="230"/>
      <c r="G1205" s="197"/>
      <c r="H1205" s="158">
        <f>H1207+H1206</f>
        <v>14500</v>
      </c>
      <c r="I1205" s="158">
        <f>I1207+I1206</f>
        <v>250</v>
      </c>
      <c r="J1205" s="158">
        <f>J1207+J1206</f>
        <v>0</v>
      </c>
      <c r="K1205" s="158">
        <f t="shared" si="637"/>
        <v>14250</v>
      </c>
    </row>
    <row r="1206" spans="1:11" s="167" customFormat="1" x14ac:dyDescent="0.2">
      <c r="A1206" s="172" t="s">
        <v>649</v>
      </c>
      <c r="B1206" s="193" t="s">
        <v>626</v>
      </c>
      <c r="C1206" s="193">
        <v>12</v>
      </c>
      <c r="D1206" s="172" t="s">
        <v>25</v>
      </c>
      <c r="E1206" s="173">
        <v>3293</v>
      </c>
      <c r="F1206" s="228" t="s">
        <v>124</v>
      </c>
      <c r="G1206" s="205"/>
      <c r="H1206" s="244">
        <v>2500</v>
      </c>
      <c r="I1206" s="244">
        <v>250</v>
      </c>
      <c r="J1206" s="244"/>
      <c r="K1206" s="244">
        <f t="shared" si="637"/>
        <v>2250</v>
      </c>
    </row>
    <row r="1207" spans="1:11" s="223" customFormat="1" ht="15" x14ac:dyDescent="0.2">
      <c r="A1207" s="172" t="s">
        <v>649</v>
      </c>
      <c r="B1207" s="193" t="s">
        <v>626</v>
      </c>
      <c r="C1207" s="193">
        <v>12</v>
      </c>
      <c r="D1207" s="172" t="s">
        <v>18</v>
      </c>
      <c r="E1207" s="173">
        <v>3293</v>
      </c>
      <c r="F1207" s="228" t="s">
        <v>124</v>
      </c>
      <c r="G1207" s="205"/>
      <c r="H1207" s="244">
        <v>12000</v>
      </c>
      <c r="I1207" s="244"/>
      <c r="J1207" s="244"/>
      <c r="K1207" s="244">
        <f t="shared" si="637"/>
        <v>12000</v>
      </c>
    </row>
    <row r="1208" spans="1:11" s="166" customFormat="1" x14ac:dyDescent="0.2">
      <c r="A1208" s="352" t="s">
        <v>649</v>
      </c>
      <c r="B1208" s="302" t="s">
        <v>626</v>
      </c>
      <c r="C1208" s="285">
        <v>12</v>
      </c>
      <c r="D1208" s="285"/>
      <c r="E1208" s="286">
        <v>35</v>
      </c>
      <c r="F1208" s="287"/>
      <c r="G1208" s="288"/>
      <c r="H1208" s="289">
        <f t="shared" ref="H1208:J1208" si="656">H1209</f>
        <v>592394</v>
      </c>
      <c r="I1208" s="289">
        <f t="shared" si="656"/>
        <v>19447</v>
      </c>
      <c r="J1208" s="289">
        <f t="shared" si="656"/>
        <v>0</v>
      </c>
      <c r="K1208" s="289">
        <f t="shared" si="637"/>
        <v>572947</v>
      </c>
    </row>
    <row r="1209" spans="1:11" s="167" customFormat="1" x14ac:dyDescent="0.2">
      <c r="A1209" s="254" t="s">
        <v>649</v>
      </c>
      <c r="B1209" s="237" t="s">
        <v>626</v>
      </c>
      <c r="C1209" s="237">
        <v>12</v>
      </c>
      <c r="D1209" s="254"/>
      <c r="E1209" s="239">
        <v>351</v>
      </c>
      <c r="F1209" s="240"/>
      <c r="G1209" s="157"/>
      <c r="H1209" s="158">
        <f>SUM(H1210:H1211)</f>
        <v>592394</v>
      </c>
      <c r="I1209" s="158">
        <f>SUM(I1210:I1211)</f>
        <v>19447</v>
      </c>
      <c r="J1209" s="158">
        <f>SUM(J1210:J1211)</f>
        <v>0</v>
      </c>
      <c r="K1209" s="158">
        <f t="shared" si="637"/>
        <v>572947</v>
      </c>
    </row>
    <row r="1210" spans="1:11" s="223" customFormat="1" ht="30" x14ac:dyDescent="0.2">
      <c r="A1210" s="162" t="s">
        <v>649</v>
      </c>
      <c r="B1210" s="161" t="s">
        <v>626</v>
      </c>
      <c r="C1210" s="161">
        <v>12</v>
      </c>
      <c r="D1210" s="162" t="s">
        <v>24</v>
      </c>
      <c r="E1210" s="163">
        <v>3512</v>
      </c>
      <c r="F1210" s="226" t="s">
        <v>140</v>
      </c>
      <c r="G1210" s="241"/>
      <c r="H1210" s="244">
        <v>82394</v>
      </c>
      <c r="I1210" s="244"/>
      <c r="J1210" s="244"/>
      <c r="K1210" s="244">
        <f t="shared" si="637"/>
        <v>82394</v>
      </c>
    </row>
    <row r="1211" spans="1:11" s="167" customFormat="1" ht="30" x14ac:dyDescent="0.2">
      <c r="A1211" s="162" t="s">
        <v>649</v>
      </c>
      <c r="B1211" s="161" t="s">
        <v>626</v>
      </c>
      <c r="C1211" s="161">
        <v>12</v>
      </c>
      <c r="D1211" s="162" t="s">
        <v>27</v>
      </c>
      <c r="E1211" s="163">
        <v>3512</v>
      </c>
      <c r="F1211" s="226" t="s">
        <v>140</v>
      </c>
      <c r="G1211" s="220"/>
      <c r="H1211" s="244">
        <v>510000</v>
      </c>
      <c r="I1211" s="244">
        <v>19447</v>
      </c>
      <c r="J1211" s="244"/>
      <c r="K1211" s="244">
        <f t="shared" si="637"/>
        <v>490553</v>
      </c>
    </row>
    <row r="1212" spans="1:11" s="223" customFormat="1" x14ac:dyDescent="0.2">
      <c r="A1212" s="352" t="s">
        <v>649</v>
      </c>
      <c r="B1212" s="302" t="s">
        <v>626</v>
      </c>
      <c r="C1212" s="285">
        <v>12</v>
      </c>
      <c r="D1212" s="285"/>
      <c r="E1212" s="286">
        <v>36</v>
      </c>
      <c r="F1212" s="287"/>
      <c r="G1212" s="288"/>
      <c r="H1212" s="289">
        <f t="shared" ref="H1212:J1212" si="657">H1213</f>
        <v>308328452</v>
      </c>
      <c r="I1212" s="289">
        <f t="shared" si="657"/>
        <v>28869328</v>
      </c>
      <c r="J1212" s="289">
        <f t="shared" si="657"/>
        <v>0</v>
      </c>
      <c r="K1212" s="289">
        <f t="shared" si="637"/>
        <v>279459124</v>
      </c>
    </row>
    <row r="1213" spans="1:11" s="167" customFormat="1" x14ac:dyDescent="0.2">
      <c r="A1213" s="252" t="s">
        <v>649</v>
      </c>
      <c r="B1213" s="250" t="s">
        <v>626</v>
      </c>
      <c r="C1213" s="250">
        <v>12</v>
      </c>
      <c r="D1213" s="252"/>
      <c r="E1213" s="253">
        <v>363</v>
      </c>
      <c r="F1213" s="231"/>
      <c r="G1213" s="204"/>
      <c r="H1213" s="246">
        <f t="shared" ref="H1213:I1213" si="658">H1214+H1215+H1216+H1217</f>
        <v>308328452</v>
      </c>
      <c r="I1213" s="246">
        <f t="shared" si="658"/>
        <v>28869328</v>
      </c>
      <c r="J1213" s="246">
        <f t="shared" ref="J1213" si="659">J1214+J1215+J1216+J1217</f>
        <v>0</v>
      </c>
      <c r="K1213" s="246">
        <f t="shared" si="637"/>
        <v>279459124</v>
      </c>
    </row>
    <row r="1214" spans="1:11" s="223" customFormat="1" ht="15" x14ac:dyDescent="0.2">
      <c r="A1214" s="172" t="s">
        <v>649</v>
      </c>
      <c r="B1214" s="145" t="s">
        <v>626</v>
      </c>
      <c r="C1214" s="145">
        <v>12</v>
      </c>
      <c r="D1214" s="172" t="s">
        <v>24</v>
      </c>
      <c r="E1214" s="173">
        <v>3631</v>
      </c>
      <c r="F1214" s="228" t="s">
        <v>233</v>
      </c>
      <c r="G1214" s="205"/>
      <c r="H1214" s="244">
        <v>1223158</v>
      </c>
      <c r="I1214" s="244">
        <v>813285</v>
      </c>
      <c r="J1214" s="244"/>
      <c r="K1214" s="244">
        <f t="shared" si="637"/>
        <v>409873</v>
      </c>
    </row>
    <row r="1215" spans="1:11" s="223" customFormat="1" ht="15" x14ac:dyDescent="0.2">
      <c r="A1215" s="172" t="s">
        <v>649</v>
      </c>
      <c r="B1215" s="145" t="s">
        <v>626</v>
      </c>
      <c r="C1215" s="145">
        <v>12</v>
      </c>
      <c r="D1215" s="172" t="s">
        <v>27</v>
      </c>
      <c r="E1215" s="173">
        <v>3631</v>
      </c>
      <c r="F1215" s="228" t="s">
        <v>233</v>
      </c>
      <c r="G1215" s="205"/>
      <c r="H1215" s="244">
        <v>1481315</v>
      </c>
      <c r="I1215" s="244">
        <v>787584</v>
      </c>
      <c r="J1215" s="244"/>
      <c r="K1215" s="244">
        <f t="shared" si="637"/>
        <v>693731</v>
      </c>
    </row>
    <row r="1216" spans="1:11" s="166" customFormat="1" ht="15" x14ac:dyDescent="0.2">
      <c r="A1216" s="172" t="s">
        <v>649</v>
      </c>
      <c r="B1216" s="145" t="s">
        <v>626</v>
      </c>
      <c r="C1216" s="145">
        <v>12</v>
      </c>
      <c r="D1216" s="172" t="s">
        <v>24</v>
      </c>
      <c r="E1216" s="173">
        <v>3632</v>
      </c>
      <c r="F1216" s="228" t="s">
        <v>244</v>
      </c>
      <c r="G1216" s="205"/>
      <c r="H1216" s="244">
        <v>225373434</v>
      </c>
      <c r="I1216" s="244">
        <v>19940307</v>
      </c>
      <c r="J1216" s="244"/>
      <c r="K1216" s="244">
        <f t="shared" si="637"/>
        <v>205433127</v>
      </c>
    </row>
    <row r="1217" spans="1:11" s="166" customFormat="1" ht="15" x14ac:dyDescent="0.2">
      <c r="A1217" s="172" t="s">
        <v>649</v>
      </c>
      <c r="B1217" s="145" t="s">
        <v>626</v>
      </c>
      <c r="C1217" s="145">
        <v>12</v>
      </c>
      <c r="D1217" s="172" t="s">
        <v>27</v>
      </c>
      <c r="E1217" s="173">
        <v>3632</v>
      </c>
      <c r="F1217" s="228" t="s">
        <v>244</v>
      </c>
      <c r="G1217" s="205"/>
      <c r="H1217" s="244">
        <v>80250545</v>
      </c>
      <c r="I1217" s="244">
        <v>7328152</v>
      </c>
      <c r="J1217" s="244"/>
      <c r="K1217" s="244">
        <f t="shared" si="637"/>
        <v>72922393</v>
      </c>
    </row>
    <row r="1218" spans="1:11" s="223" customFormat="1" x14ac:dyDescent="0.2">
      <c r="A1218" s="352" t="s">
        <v>649</v>
      </c>
      <c r="B1218" s="302" t="s">
        <v>626</v>
      </c>
      <c r="C1218" s="285">
        <v>12</v>
      </c>
      <c r="D1218" s="285"/>
      <c r="E1218" s="286">
        <v>37</v>
      </c>
      <c r="F1218" s="287"/>
      <c r="G1218" s="288"/>
      <c r="H1218" s="289">
        <f t="shared" ref="H1218:J1222" si="660">H1219</f>
        <v>27000</v>
      </c>
      <c r="I1218" s="289">
        <f t="shared" si="660"/>
        <v>0</v>
      </c>
      <c r="J1218" s="289">
        <f t="shared" si="660"/>
        <v>0</v>
      </c>
      <c r="K1218" s="289">
        <f t="shared" si="637"/>
        <v>27000</v>
      </c>
    </row>
    <row r="1219" spans="1:11" s="258" customFormat="1" x14ac:dyDescent="0.2">
      <c r="A1219" s="254" t="s">
        <v>649</v>
      </c>
      <c r="B1219" s="237" t="s">
        <v>626</v>
      </c>
      <c r="C1219" s="237">
        <v>12</v>
      </c>
      <c r="D1219" s="254"/>
      <c r="E1219" s="239">
        <v>372</v>
      </c>
      <c r="F1219" s="240"/>
      <c r="G1219" s="241"/>
      <c r="H1219" s="246">
        <f t="shared" si="660"/>
        <v>27000</v>
      </c>
      <c r="I1219" s="246">
        <f t="shared" si="660"/>
        <v>0</v>
      </c>
      <c r="J1219" s="246">
        <f t="shared" si="660"/>
        <v>0</v>
      </c>
      <c r="K1219" s="246">
        <f t="shared" ref="K1219:K1282" si="661">H1219-I1219+J1219</f>
        <v>27000</v>
      </c>
    </row>
    <row r="1220" spans="1:11" s="258" customFormat="1" ht="15" x14ac:dyDescent="0.2">
      <c r="A1220" s="162" t="s">
        <v>649</v>
      </c>
      <c r="B1220" s="161" t="s">
        <v>626</v>
      </c>
      <c r="C1220" s="161">
        <v>12</v>
      </c>
      <c r="D1220" s="162" t="s">
        <v>18</v>
      </c>
      <c r="E1220" s="163">
        <v>3721</v>
      </c>
      <c r="F1220" s="226" t="s">
        <v>149</v>
      </c>
      <c r="G1220" s="220"/>
      <c r="H1220" s="244">
        <v>27000</v>
      </c>
      <c r="I1220" s="244"/>
      <c r="J1220" s="244"/>
      <c r="K1220" s="244">
        <f t="shared" si="661"/>
        <v>27000</v>
      </c>
    </row>
    <row r="1221" spans="1:11" s="166" customFormat="1" x14ac:dyDescent="0.2">
      <c r="A1221" s="352" t="s">
        <v>649</v>
      </c>
      <c r="B1221" s="302" t="s">
        <v>626</v>
      </c>
      <c r="C1221" s="285">
        <v>12</v>
      </c>
      <c r="D1221" s="285"/>
      <c r="E1221" s="286">
        <v>38</v>
      </c>
      <c r="F1221" s="287"/>
      <c r="G1221" s="288"/>
      <c r="H1221" s="289">
        <f t="shared" ref="H1221:I1221" si="662">H1222+H1224+H1226</f>
        <v>30751502</v>
      </c>
      <c r="I1221" s="289">
        <f t="shared" si="662"/>
        <v>473312</v>
      </c>
      <c r="J1221" s="289">
        <f t="shared" ref="J1221" si="663">J1222+J1224+J1226</f>
        <v>11305843</v>
      </c>
      <c r="K1221" s="289">
        <f t="shared" si="661"/>
        <v>41584033</v>
      </c>
    </row>
    <row r="1222" spans="1:11" s="166" customFormat="1" x14ac:dyDescent="0.2">
      <c r="A1222" s="254" t="s">
        <v>649</v>
      </c>
      <c r="B1222" s="237" t="s">
        <v>626</v>
      </c>
      <c r="C1222" s="237">
        <v>12</v>
      </c>
      <c r="D1222" s="254"/>
      <c r="E1222" s="239">
        <v>381</v>
      </c>
      <c r="F1222" s="240"/>
      <c r="G1222" s="241"/>
      <c r="H1222" s="246">
        <f t="shared" si="660"/>
        <v>676348</v>
      </c>
      <c r="I1222" s="246">
        <f t="shared" si="660"/>
        <v>0</v>
      </c>
      <c r="J1222" s="246">
        <f t="shared" si="660"/>
        <v>16761</v>
      </c>
      <c r="K1222" s="246">
        <f t="shared" si="661"/>
        <v>693109</v>
      </c>
    </row>
    <row r="1223" spans="1:11" s="223" customFormat="1" ht="15" x14ac:dyDescent="0.2">
      <c r="A1223" s="162" t="s">
        <v>649</v>
      </c>
      <c r="B1223" s="161" t="s">
        <v>626</v>
      </c>
      <c r="C1223" s="161">
        <v>12</v>
      </c>
      <c r="D1223" s="162" t="s">
        <v>25</v>
      </c>
      <c r="E1223" s="163">
        <v>3811</v>
      </c>
      <c r="F1223" s="226" t="s">
        <v>141</v>
      </c>
      <c r="G1223" s="220"/>
      <c r="H1223" s="244">
        <v>676348</v>
      </c>
      <c r="I1223" s="244"/>
      <c r="J1223" s="244">
        <v>16761</v>
      </c>
      <c r="K1223" s="244">
        <f t="shared" si="661"/>
        <v>693109</v>
      </c>
    </row>
    <row r="1224" spans="1:11" s="166" customFormat="1" x14ac:dyDescent="0.2">
      <c r="A1224" s="254" t="s">
        <v>649</v>
      </c>
      <c r="B1224" s="237" t="s">
        <v>626</v>
      </c>
      <c r="C1224" s="237">
        <v>12</v>
      </c>
      <c r="D1224" s="254"/>
      <c r="E1224" s="239">
        <v>382</v>
      </c>
      <c r="F1224" s="240"/>
      <c r="G1224" s="241"/>
      <c r="H1224" s="246">
        <f t="shared" ref="H1224:J1224" si="664">SUM(H1225:H1225)</f>
        <v>19231539</v>
      </c>
      <c r="I1224" s="246">
        <f t="shared" si="664"/>
        <v>0</v>
      </c>
      <c r="J1224" s="246">
        <f t="shared" si="664"/>
        <v>11289082</v>
      </c>
      <c r="K1224" s="246">
        <f t="shared" si="661"/>
        <v>30520621</v>
      </c>
    </row>
    <row r="1225" spans="1:11" s="223" customFormat="1" ht="30" x14ac:dyDescent="0.2">
      <c r="A1225" s="162" t="s">
        <v>649</v>
      </c>
      <c r="B1225" s="161" t="s">
        <v>626</v>
      </c>
      <c r="C1225" s="161">
        <v>12</v>
      </c>
      <c r="D1225" s="162" t="s">
        <v>25</v>
      </c>
      <c r="E1225" s="163">
        <v>3821</v>
      </c>
      <c r="F1225" s="226" t="s">
        <v>38</v>
      </c>
      <c r="G1225" s="220"/>
      <c r="H1225" s="244">
        <v>19231539</v>
      </c>
      <c r="I1225" s="244"/>
      <c r="J1225" s="244">
        <v>11289082</v>
      </c>
      <c r="K1225" s="244">
        <f t="shared" si="661"/>
        <v>30520621</v>
      </c>
    </row>
    <row r="1226" spans="1:11" s="223" customFormat="1" x14ac:dyDescent="0.2">
      <c r="A1226" s="254" t="s">
        <v>649</v>
      </c>
      <c r="B1226" s="237" t="s">
        <v>626</v>
      </c>
      <c r="C1226" s="237">
        <v>12</v>
      </c>
      <c r="D1226" s="254"/>
      <c r="E1226" s="239">
        <v>386</v>
      </c>
      <c r="F1226" s="240"/>
      <c r="G1226" s="241"/>
      <c r="H1226" s="246">
        <f>SUM(H1227:H1228)</f>
        <v>10843615</v>
      </c>
      <c r="I1226" s="246">
        <f>SUM(I1227:I1228)</f>
        <v>473312</v>
      </c>
      <c r="J1226" s="246">
        <f>SUM(J1227:J1228)</f>
        <v>0</v>
      </c>
      <c r="K1226" s="246">
        <f t="shared" si="661"/>
        <v>10370303</v>
      </c>
    </row>
    <row r="1227" spans="1:11" s="223" customFormat="1" ht="45" x14ac:dyDescent="0.2">
      <c r="A1227" s="162" t="s">
        <v>649</v>
      </c>
      <c r="B1227" s="161" t="s">
        <v>626</v>
      </c>
      <c r="C1227" s="161">
        <v>12</v>
      </c>
      <c r="D1227" s="162" t="s">
        <v>24</v>
      </c>
      <c r="E1227" s="163">
        <v>3861</v>
      </c>
      <c r="F1227" s="226" t="s">
        <v>282</v>
      </c>
      <c r="G1227" s="220"/>
      <c r="H1227" s="244">
        <v>3902078</v>
      </c>
      <c r="I1227" s="244"/>
      <c r="J1227" s="244"/>
      <c r="K1227" s="244">
        <f t="shared" si="661"/>
        <v>3902078</v>
      </c>
    </row>
    <row r="1228" spans="1:11" s="223" customFormat="1" ht="45" x14ac:dyDescent="0.2">
      <c r="A1228" s="162" t="s">
        <v>649</v>
      </c>
      <c r="B1228" s="161" t="s">
        <v>626</v>
      </c>
      <c r="C1228" s="161">
        <v>12</v>
      </c>
      <c r="D1228" s="162" t="s">
        <v>27</v>
      </c>
      <c r="E1228" s="163">
        <v>3861</v>
      </c>
      <c r="F1228" s="226" t="s">
        <v>282</v>
      </c>
      <c r="G1228" s="220"/>
      <c r="H1228" s="244">
        <v>6941537</v>
      </c>
      <c r="I1228" s="244">
        <v>473312</v>
      </c>
      <c r="J1228" s="244"/>
      <c r="K1228" s="244">
        <f t="shared" si="661"/>
        <v>6468225</v>
      </c>
    </row>
    <row r="1229" spans="1:11" s="223" customFormat="1" x14ac:dyDescent="0.2">
      <c r="A1229" s="352" t="s">
        <v>649</v>
      </c>
      <c r="B1229" s="302" t="s">
        <v>626</v>
      </c>
      <c r="C1229" s="285">
        <v>12</v>
      </c>
      <c r="D1229" s="285"/>
      <c r="E1229" s="286">
        <v>41</v>
      </c>
      <c r="F1229" s="287"/>
      <c r="G1229" s="288"/>
      <c r="H1229" s="289">
        <f t="shared" ref="H1229:J1229" si="665">H1230</f>
        <v>423504</v>
      </c>
      <c r="I1229" s="289">
        <f t="shared" si="665"/>
        <v>800</v>
      </c>
      <c r="J1229" s="289">
        <f t="shared" si="665"/>
        <v>0</v>
      </c>
      <c r="K1229" s="289">
        <f t="shared" si="661"/>
        <v>422704</v>
      </c>
    </row>
    <row r="1230" spans="1:11" s="166" customFormat="1" x14ac:dyDescent="0.2">
      <c r="A1230" s="170" t="s">
        <v>649</v>
      </c>
      <c r="B1230" s="194" t="s">
        <v>626</v>
      </c>
      <c r="C1230" s="194">
        <v>12</v>
      </c>
      <c r="D1230" s="170"/>
      <c r="E1230" s="171">
        <v>412</v>
      </c>
      <c r="F1230" s="230"/>
      <c r="G1230" s="197"/>
      <c r="H1230" s="175">
        <f t="shared" ref="H1230:I1230" si="666">H1231+H1232+H1233</f>
        <v>423504</v>
      </c>
      <c r="I1230" s="175">
        <f t="shared" si="666"/>
        <v>800</v>
      </c>
      <c r="J1230" s="175">
        <f t="shared" ref="J1230" si="667">J1231+J1232+J1233</f>
        <v>0</v>
      </c>
      <c r="K1230" s="175">
        <f t="shared" si="661"/>
        <v>422704</v>
      </c>
    </row>
    <row r="1231" spans="1:11" s="223" customFormat="1" ht="15" x14ac:dyDescent="0.2">
      <c r="A1231" s="172" t="s">
        <v>649</v>
      </c>
      <c r="B1231" s="193" t="s">
        <v>626</v>
      </c>
      <c r="C1231" s="193">
        <v>12</v>
      </c>
      <c r="D1231" s="172" t="s">
        <v>18</v>
      </c>
      <c r="E1231" s="173">
        <v>4123</v>
      </c>
      <c r="F1231" s="228" t="s">
        <v>133</v>
      </c>
      <c r="G1231" s="205"/>
      <c r="H1231" s="244">
        <v>5000</v>
      </c>
      <c r="I1231" s="244"/>
      <c r="J1231" s="244"/>
      <c r="K1231" s="244">
        <f t="shared" si="661"/>
        <v>5000</v>
      </c>
    </row>
    <row r="1232" spans="1:11" s="223" customFormat="1" ht="15" x14ac:dyDescent="0.2">
      <c r="A1232" s="172" t="s">
        <v>649</v>
      </c>
      <c r="B1232" s="193" t="s">
        <v>626</v>
      </c>
      <c r="C1232" s="193">
        <v>12</v>
      </c>
      <c r="D1232" s="172" t="s">
        <v>25</v>
      </c>
      <c r="E1232" s="173">
        <v>4126</v>
      </c>
      <c r="F1232" s="228" t="s">
        <v>4</v>
      </c>
      <c r="G1232" s="205"/>
      <c r="H1232" s="244">
        <v>368504</v>
      </c>
      <c r="I1232" s="244">
        <v>800</v>
      </c>
      <c r="J1232" s="244"/>
      <c r="K1232" s="244">
        <f t="shared" si="661"/>
        <v>367704</v>
      </c>
    </row>
    <row r="1233" spans="1:11" s="166" customFormat="1" ht="15" x14ac:dyDescent="0.2">
      <c r="A1233" s="172" t="s">
        <v>649</v>
      </c>
      <c r="B1233" s="193" t="s">
        <v>626</v>
      </c>
      <c r="C1233" s="193">
        <v>12</v>
      </c>
      <c r="D1233" s="172" t="s">
        <v>18</v>
      </c>
      <c r="E1233" s="173">
        <v>4126</v>
      </c>
      <c r="F1233" s="228" t="s">
        <v>4</v>
      </c>
      <c r="G1233" s="205"/>
      <c r="H1233" s="244">
        <v>50000</v>
      </c>
      <c r="I1233" s="244"/>
      <c r="J1233" s="244"/>
      <c r="K1233" s="244">
        <f t="shared" si="661"/>
        <v>50000</v>
      </c>
    </row>
    <row r="1234" spans="1:11" s="223" customFormat="1" x14ac:dyDescent="0.2">
      <c r="A1234" s="352" t="s">
        <v>649</v>
      </c>
      <c r="B1234" s="302" t="s">
        <v>626</v>
      </c>
      <c r="C1234" s="285">
        <v>12</v>
      </c>
      <c r="D1234" s="285"/>
      <c r="E1234" s="286">
        <v>42</v>
      </c>
      <c r="F1234" s="287"/>
      <c r="G1234" s="288"/>
      <c r="H1234" s="289">
        <f>H1237+H1243+H1235+H1246</f>
        <v>5579738</v>
      </c>
      <c r="I1234" s="289">
        <f>I1237+I1243+I1235+I1246</f>
        <v>784438</v>
      </c>
      <c r="J1234" s="289">
        <f>J1237+J1243+J1235+J1246</f>
        <v>248500</v>
      </c>
      <c r="K1234" s="289">
        <f t="shared" si="661"/>
        <v>5043800</v>
      </c>
    </row>
    <row r="1235" spans="1:11" s="196" customFormat="1" x14ac:dyDescent="0.2">
      <c r="A1235" s="170" t="s">
        <v>649</v>
      </c>
      <c r="B1235" s="194" t="s">
        <v>626</v>
      </c>
      <c r="C1235" s="194">
        <v>12</v>
      </c>
      <c r="D1235" s="170"/>
      <c r="E1235" s="171">
        <v>421</v>
      </c>
      <c r="F1235" s="230"/>
      <c r="G1235" s="197"/>
      <c r="H1235" s="175">
        <f t="shared" ref="H1235:J1235" si="668">H1236</f>
        <v>2438438</v>
      </c>
      <c r="I1235" s="175">
        <f t="shared" si="668"/>
        <v>784438</v>
      </c>
      <c r="J1235" s="175">
        <f t="shared" si="668"/>
        <v>0</v>
      </c>
      <c r="K1235" s="175">
        <f t="shared" si="661"/>
        <v>1654000</v>
      </c>
    </row>
    <row r="1236" spans="1:11" s="195" customFormat="1" x14ac:dyDescent="0.2">
      <c r="A1236" s="172" t="s">
        <v>649</v>
      </c>
      <c r="B1236" s="193" t="s">
        <v>626</v>
      </c>
      <c r="C1236" s="193">
        <v>12</v>
      </c>
      <c r="D1236" s="172" t="s">
        <v>25</v>
      </c>
      <c r="E1236" s="173">
        <v>4214</v>
      </c>
      <c r="F1236" s="228" t="s">
        <v>154</v>
      </c>
      <c r="G1236" s="189"/>
      <c r="H1236" s="244">
        <v>2438438</v>
      </c>
      <c r="I1236" s="244">
        <v>784438</v>
      </c>
      <c r="J1236" s="244"/>
      <c r="K1236" s="244">
        <f t="shared" si="661"/>
        <v>1654000</v>
      </c>
    </row>
    <row r="1237" spans="1:11" s="196" customFormat="1" x14ac:dyDescent="0.2">
      <c r="A1237" s="170" t="s">
        <v>649</v>
      </c>
      <c r="B1237" s="194" t="s">
        <v>626</v>
      </c>
      <c r="C1237" s="194">
        <v>12</v>
      </c>
      <c r="D1237" s="170"/>
      <c r="E1237" s="171">
        <v>422</v>
      </c>
      <c r="F1237" s="230"/>
      <c r="G1237" s="197"/>
      <c r="H1237" s="175">
        <f t="shared" ref="H1237:I1237" si="669">SUM(H1238:H1242)</f>
        <v>1531200</v>
      </c>
      <c r="I1237" s="175">
        <f t="shared" si="669"/>
        <v>0</v>
      </c>
      <c r="J1237" s="175">
        <f t="shared" ref="J1237" si="670">SUM(J1238:J1242)</f>
        <v>248500</v>
      </c>
      <c r="K1237" s="175">
        <f t="shared" si="661"/>
        <v>1779700</v>
      </c>
    </row>
    <row r="1238" spans="1:11" s="195" customFormat="1" x14ac:dyDescent="0.2">
      <c r="A1238" s="172" t="s">
        <v>649</v>
      </c>
      <c r="B1238" s="193" t="s">
        <v>626</v>
      </c>
      <c r="C1238" s="193">
        <v>12</v>
      </c>
      <c r="D1238" s="172" t="s">
        <v>18</v>
      </c>
      <c r="E1238" s="173">
        <v>4221</v>
      </c>
      <c r="F1238" s="228" t="s">
        <v>129</v>
      </c>
      <c r="G1238" s="205"/>
      <c r="H1238" s="244">
        <v>34000</v>
      </c>
      <c r="I1238" s="244"/>
      <c r="J1238" s="244"/>
      <c r="K1238" s="244">
        <f t="shared" si="661"/>
        <v>34000</v>
      </c>
    </row>
    <row r="1239" spans="1:11" s="196" customFormat="1" ht="15" x14ac:dyDescent="0.2">
      <c r="A1239" s="172" t="s">
        <v>649</v>
      </c>
      <c r="B1239" s="193" t="s">
        <v>626</v>
      </c>
      <c r="C1239" s="193">
        <v>12</v>
      </c>
      <c r="D1239" s="172" t="s">
        <v>25</v>
      </c>
      <c r="E1239" s="173">
        <v>4222</v>
      </c>
      <c r="F1239" s="228" t="s">
        <v>130</v>
      </c>
      <c r="G1239" s="189"/>
      <c r="H1239" s="244">
        <v>1450000</v>
      </c>
      <c r="I1239" s="244"/>
      <c r="J1239" s="244"/>
      <c r="K1239" s="244">
        <f t="shared" si="661"/>
        <v>1450000</v>
      </c>
    </row>
    <row r="1240" spans="1:11" s="196" customFormat="1" ht="15" x14ac:dyDescent="0.2">
      <c r="A1240" s="172" t="s">
        <v>649</v>
      </c>
      <c r="B1240" s="193" t="s">
        <v>626</v>
      </c>
      <c r="C1240" s="193">
        <v>12</v>
      </c>
      <c r="D1240" s="172" t="s">
        <v>18</v>
      </c>
      <c r="E1240" s="173">
        <v>4222</v>
      </c>
      <c r="F1240" s="228" t="s">
        <v>130</v>
      </c>
      <c r="G1240" s="205"/>
      <c r="H1240" s="244">
        <v>100</v>
      </c>
      <c r="I1240" s="244"/>
      <c r="J1240" s="244"/>
      <c r="K1240" s="244">
        <f t="shared" si="661"/>
        <v>100</v>
      </c>
    </row>
    <row r="1241" spans="1:11" s="195" customFormat="1" x14ac:dyDescent="0.2">
      <c r="A1241" s="172" t="s">
        <v>649</v>
      </c>
      <c r="B1241" s="193" t="s">
        <v>626</v>
      </c>
      <c r="C1241" s="193">
        <v>12</v>
      </c>
      <c r="D1241" s="172" t="s">
        <v>18</v>
      </c>
      <c r="E1241" s="173">
        <v>4223</v>
      </c>
      <c r="F1241" s="226" t="s">
        <v>131</v>
      </c>
      <c r="G1241" s="220"/>
      <c r="H1241" s="244">
        <v>47000</v>
      </c>
      <c r="I1241" s="244"/>
      <c r="J1241" s="244">
        <v>248500</v>
      </c>
      <c r="K1241" s="244">
        <f t="shared" si="661"/>
        <v>295500</v>
      </c>
    </row>
    <row r="1242" spans="1:11" s="195" customFormat="1" x14ac:dyDescent="0.2">
      <c r="A1242" s="172" t="s">
        <v>649</v>
      </c>
      <c r="B1242" s="193" t="s">
        <v>626</v>
      </c>
      <c r="C1242" s="193">
        <v>12</v>
      </c>
      <c r="D1242" s="172" t="s">
        <v>18</v>
      </c>
      <c r="E1242" s="173">
        <v>4227</v>
      </c>
      <c r="F1242" s="228" t="s">
        <v>132</v>
      </c>
      <c r="G1242" s="205"/>
      <c r="H1242" s="244">
        <v>100</v>
      </c>
      <c r="I1242" s="244"/>
      <c r="J1242" s="244"/>
      <c r="K1242" s="244">
        <f t="shared" si="661"/>
        <v>100</v>
      </c>
    </row>
    <row r="1243" spans="1:11" s="195" customFormat="1" x14ac:dyDescent="0.2">
      <c r="A1243" s="170" t="s">
        <v>649</v>
      </c>
      <c r="B1243" s="194" t="s">
        <v>626</v>
      </c>
      <c r="C1243" s="194">
        <v>12</v>
      </c>
      <c r="D1243" s="170"/>
      <c r="E1243" s="171">
        <v>423</v>
      </c>
      <c r="F1243" s="230"/>
      <c r="G1243" s="197"/>
      <c r="H1243" s="175">
        <f t="shared" ref="H1243:I1243" si="671">H1244+H1245</f>
        <v>1200100</v>
      </c>
      <c r="I1243" s="175">
        <f t="shared" si="671"/>
        <v>0</v>
      </c>
      <c r="J1243" s="175">
        <f t="shared" ref="J1243" si="672">J1244+J1245</f>
        <v>0</v>
      </c>
      <c r="K1243" s="175">
        <f t="shared" si="661"/>
        <v>1200100</v>
      </c>
    </row>
    <row r="1244" spans="1:11" s="195" customFormat="1" x14ac:dyDescent="0.2">
      <c r="A1244" s="172" t="s">
        <v>649</v>
      </c>
      <c r="B1244" s="193" t="s">
        <v>626</v>
      </c>
      <c r="C1244" s="193">
        <v>12</v>
      </c>
      <c r="D1244" s="172" t="s">
        <v>18</v>
      </c>
      <c r="E1244" s="173">
        <v>4231</v>
      </c>
      <c r="F1244" s="228" t="s">
        <v>128</v>
      </c>
      <c r="G1244" s="205"/>
      <c r="H1244" s="244">
        <v>100</v>
      </c>
      <c r="I1244" s="244"/>
      <c r="J1244" s="244"/>
      <c r="K1244" s="244">
        <f t="shared" si="661"/>
        <v>100</v>
      </c>
    </row>
    <row r="1245" spans="1:11" s="196" customFormat="1" ht="30" x14ac:dyDescent="0.2">
      <c r="A1245" s="172" t="s">
        <v>649</v>
      </c>
      <c r="B1245" s="193" t="s">
        <v>626</v>
      </c>
      <c r="C1245" s="193">
        <v>12</v>
      </c>
      <c r="D1245" s="172" t="s">
        <v>25</v>
      </c>
      <c r="E1245" s="173">
        <v>4233</v>
      </c>
      <c r="F1245" s="228" t="s">
        <v>142</v>
      </c>
      <c r="G1245" s="189"/>
      <c r="H1245" s="244">
        <v>1200000</v>
      </c>
      <c r="I1245" s="244"/>
      <c r="J1245" s="244"/>
      <c r="K1245" s="244">
        <f t="shared" si="661"/>
        <v>1200000</v>
      </c>
    </row>
    <row r="1246" spans="1:11" s="196" customFormat="1" x14ac:dyDescent="0.2">
      <c r="A1246" s="170" t="s">
        <v>649</v>
      </c>
      <c r="B1246" s="194" t="s">
        <v>626</v>
      </c>
      <c r="C1246" s="194">
        <v>12</v>
      </c>
      <c r="D1246" s="170"/>
      <c r="E1246" s="171">
        <v>426</v>
      </c>
      <c r="F1246" s="230"/>
      <c r="G1246" s="197"/>
      <c r="H1246" s="175">
        <f>H1247</f>
        <v>410000</v>
      </c>
      <c r="I1246" s="175">
        <f>I1247</f>
        <v>0</v>
      </c>
      <c r="J1246" s="175">
        <f>J1247</f>
        <v>0</v>
      </c>
      <c r="K1246" s="175">
        <f t="shared" si="661"/>
        <v>410000</v>
      </c>
    </row>
    <row r="1247" spans="1:11" s="195" customFormat="1" x14ac:dyDescent="0.2">
      <c r="A1247" s="172" t="s">
        <v>649</v>
      </c>
      <c r="B1247" s="193" t="s">
        <v>626</v>
      </c>
      <c r="C1247" s="193">
        <v>12</v>
      </c>
      <c r="D1247" s="172" t="s">
        <v>25</v>
      </c>
      <c r="E1247" s="173">
        <v>4262</v>
      </c>
      <c r="F1247" s="228" t="s">
        <v>135</v>
      </c>
      <c r="G1247" s="205"/>
      <c r="H1247" s="244">
        <v>410000</v>
      </c>
      <c r="I1247" s="244"/>
      <c r="J1247" s="244"/>
      <c r="K1247" s="244">
        <f t="shared" si="661"/>
        <v>410000</v>
      </c>
    </row>
    <row r="1248" spans="1:11" s="195" customFormat="1" x14ac:dyDescent="0.2">
      <c r="A1248" s="352" t="s">
        <v>649</v>
      </c>
      <c r="B1248" s="302" t="s">
        <v>626</v>
      </c>
      <c r="C1248" s="285">
        <v>562</v>
      </c>
      <c r="D1248" s="285"/>
      <c r="E1248" s="286">
        <v>31</v>
      </c>
      <c r="F1248" s="287"/>
      <c r="G1248" s="288"/>
      <c r="H1248" s="289">
        <f t="shared" ref="H1248:I1248" si="673">H1249+H1251</f>
        <v>66500</v>
      </c>
      <c r="I1248" s="289">
        <f t="shared" si="673"/>
        <v>0</v>
      </c>
      <c r="J1248" s="289">
        <f t="shared" ref="J1248" si="674">J1249+J1251</f>
        <v>41730</v>
      </c>
      <c r="K1248" s="289">
        <f t="shared" si="661"/>
        <v>108230</v>
      </c>
    </row>
    <row r="1249" spans="1:11" s="166" customFormat="1" x14ac:dyDescent="0.2">
      <c r="A1249" s="254" t="s">
        <v>649</v>
      </c>
      <c r="B1249" s="237" t="s">
        <v>626</v>
      </c>
      <c r="C1249" s="237">
        <v>562</v>
      </c>
      <c r="D1249" s="254"/>
      <c r="E1249" s="239">
        <v>311</v>
      </c>
      <c r="F1249" s="240"/>
      <c r="G1249" s="241"/>
      <c r="H1249" s="246">
        <f t="shared" ref="H1249:J1249" si="675">H1250</f>
        <v>55500</v>
      </c>
      <c r="I1249" s="246">
        <f t="shared" si="675"/>
        <v>0</v>
      </c>
      <c r="J1249" s="246">
        <f t="shared" si="675"/>
        <v>35820</v>
      </c>
      <c r="K1249" s="246">
        <f t="shared" si="661"/>
        <v>91320</v>
      </c>
    </row>
    <row r="1250" spans="1:11" s="166" customFormat="1" ht="15" x14ac:dyDescent="0.2">
      <c r="A1250" s="162" t="s">
        <v>649</v>
      </c>
      <c r="B1250" s="161" t="s">
        <v>626</v>
      </c>
      <c r="C1250" s="161">
        <v>562</v>
      </c>
      <c r="D1250" s="162" t="s">
        <v>25</v>
      </c>
      <c r="E1250" s="163">
        <v>3111</v>
      </c>
      <c r="F1250" s="226" t="s">
        <v>19</v>
      </c>
      <c r="G1250" s="220"/>
      <c r="H1250" s="222">
        <v>55500</v>
      </c>
      <c r="I1250" s="222"/>
      <c r="J1250" s="222">
        <v>35820</v>
      </c>
      <c r="K1250" s="222">
        <f t="shared" si="661"/>
        <v>91320</v>
      </c>
    </row>
    <row r="1251" spans="1:11" s="166" customFormat="1" x14ac:dyDescent="0.2">
      <c r="A1251" s="254" t="s">
        <v>649</v>
      </c>
      <c r="B1251" s="237" t="s">
        <v>626</v>
      </c>
      <c r="C1251" s="237">
        <v>562</v>
      </c>
      <c r="D1251" s="254"/>
      <c r="E1251" s="239">
        <v>313</v>
      </c>
      <c r="F1251" s="240"/>
      <c r="G1251" s="241"/>
      <c r="H1251" s="246">
        <f t="shared" ref="H1251:J1251" si="676">SUM(H1252:H1252)</f>
        <v>11000</v>
      </c>
      <c r="I1251" s="246">
        <f t="shared" si="676"/>
        <v>0</v>
      </c>
      <c r="J1251" s="246">
        <f t="shared" si="676"/>
        <v>5910</v>
      </c>
      <c r="K1251" s="246">
        <f t="shared" si="661"/>
        <v>16910</v>
      </c>
    </row>
    <row r="1252" spans="1:11" s="166" customFormat="1" ht="15" x14ac:dyDescent="0.2">
      <c r="A1252" s="162" t="s">
        <v>649</v>
      </c>
      <c r="B1252" s="161" t="s">
        <v>626</v>
      </c>
      <c r="C1252" s="161">
        <v>562</v>
      </c>
      <c r="D1252" s="162" t="s">
        <v>25</v>
      </c>
      <c r="E1252" s="163">
        <v>3132</v>
      </c>
      <c r="F1252" s="226" t="s">
        <v>280</v>
      </c>
      <c r="G1252" s="220"/>
      <c r="H1252" s="221">
        <v>11000</v>
      </c>
      <c r="I1252" s="221"/>
      <c r="J1252" s="221">
        <v>5910</v>
      </c>
      <c r="K1252" s="221">
        <f t="shared" si="661"/>
        <v>16910</v>
      </c>
    </row>
    <row r="1253" spans="1:11" s="166" customFormat="1" x14ac:dyDescent="0.2">
      <c r="A1253" s="352" t="s">
        <v>649</v>
      </c>
      <c r="B1253" s="302" t="s">
        <v>626</v>
      </c>
      <c r="C1253" s="285">
        <v>562</v>
      </c>
      <c r="D1253" s="285"/>
      <c r="E1253" s="286">
        <v>32</v>
      </c>
      <c r="F1253" s="287"/>
      <c r="G1253" s="288"/>
      <c r="H1253" s="289">
        <f>H1256+H1254+H1260</f>
        <v>966883</v>
      </c>
      <c r="I1253" s="289">
        <f>I1256+I1254+I1260</f>
        <v>140250</v>
      </c>
      <c r="J1253" s="289">
        <f>J1256+J1254+J1260</f>
        <v>1096797</v>
      </c>
      <c r="K1253" s="289">
        <f t="shared" si="661"/>
        <v>1923430</v>
      </c>
    </row>
    <row r="1254" spans="1:11" s="166" customFormat="1" x14ac:dyDescent="0.2">
      <c r="A1254" s="155" t="s">
        <v>649</v>
      </c>
      <c r="B1254" s="154" t="s">
        <v>626</v>
      </c>
      <c r="C1254" s="154">
        <v>562</v>
      </c>
      <c r="D1254" s="155"/>
      <c r="E1254" s="239">
        <v>321</v>
      </c>
      <c r="F1254" s="240"/>
      <c r="G1254" s="241"/>
      <c r="H1254" s="246">
        <f>H1255</f>
        <v>0</v>
      </c>
      <c r="I1254" s="246">
        <f>I1255</f>
        <v>0</v>
      </c>
      <c r="J1254" s="246">
        <f>J1255</f>
        <v>1000</v>
      </c>
      <c r="K1254" s="246">
        <f t="shared" si="661"/>
        <v>1000</v>
      </c>
    </row>
    <row r="1255" spans="1:11" s="223" customFormat="1" ht="30" x14ac:dyDescent="0.2">
      <c r="A1255" s="162" t="s">
        <v>649</v>
      </c>
      <c r="B1255" s="161" t="s">
        <v>626</v>
      </c>
      <c r="C1255" s="161">
        <v>562</v>
      </c>
      <c r="D1255" s="162" t="s">
        <v>25</v>
      </c>
      <c r="E1255" s="163">
        <v>3212</v>
      </c>
      <c r="F1255" s="226" t="s">
        <v>925</v>
      </c>
      <c r="G1255" s="241"/>
      <c r="H1255" s="222">
        <v>0</v>
      </c>
      <c r="I1255" s="222"/>
      <c r="J1255" s="222">
        <v>1000</v>
      </c>
      <c r="K1255" s="222">
        <f t="shared" si="661"/>
        <v>1000</v>
      </c>
    </row>
    <row r="1256" spans="1:11" s="223" customFormat="1" x14ac:dyDescent="0.2">
      <c r="A1256" s="254" t="s">
        <v>649</v>
      </c>
      <c r="B1256" s="237" t="s">
        <v>626</v>
      </c>
      <c r="C1256" s="237">
        <v>562</v>
      </c>
      <c r="D1256" s="254"/>
      <c r="E1256" s="239">
        <v>323</v>
      </c>
      <c r="F1256" s="240"/>
      <c r="G1256" s="241"/>
      <c r="H1256" s="246">
        <f>SUM(H1257:H1259)</f>
        <v>966883</v>
      </c>
      <c r="I1256" s="246">
        <f>SUM(I1257:I1259)</f>
        <v>140250</v>
      </c>
      <c r="J1256" s="246">
        <f>SUM(J1257:J1259)</f>
        <v>1083047</v>
      </c>
      <c r="K1256" s="246">
        <f t="shared" si="661"/>
        <v>1909680</v>
      </c>
    </row>
    <row r="1257" spans="1:11" s="223" customFormat="1" ht="15" x14ac:dyDescent="0.2">
      <c r="A1257" s="162" t="s">
        <v>649</v>
      </c>
      <c r="B1257" s="161" t="s">
        <v>626</v>
      </c>
      <c r="C1257" s="161">
        <v>562</v>
      </c>
      <c r="D1257" s="162" t="s">
        <v>25</v>
      </c>
      <c r="E1257" s="163">
        <v>3233</v>
      </c>
      <c r="F1257" s="226" t="s">
        <v>119</v>
      </c>
      <c r="G1257" s="241"/>
      <c r="H1257" s="222">
        <v>144550</v>
      </c>
      <c r="I1257" s="222">
        <v>140250</v>
      </c>
      <c r="J1257" s="222"/>
      <c r="K1257" s="222">
        <f t="shared" si="661"/>
        <v>4300</v>
      </c>
    </row>
    <row r="1258" spans="1:11" s="223" customFormat="1" ht="15" x14ac:dyDescent="0.2">
      <c r="A1258" s="162" t="s">
        <v>649</v>
      </c>
      <c r="B1258" s="161" t="s">
        <v>626</v>
      </c>
      <c r="C1258" s="161">
        <v>562</v>
      </c>
      <c r="D1258" s="162" t="s">
        <v>25</v>
      </c>
      <c r="E1258" s="163">
        <v>3237</v>
      </c>
      <c r="F1258" s="226" t="s">
        <v>36</v>
      </c>
      <c r="G1258" s="220"/>
      <c r="H1258" s="222">
        <v>822333</v>
      </c>
      <c r="I1258" s="222"/>
      <c r="J1258" s="222">
        <v>842147</v>
      </c>
      <c r="K1258" s="222">
        <f t="shared" si="661"/>
        <v>1664480</v>
      </c>
    </row>
    <row r="1259" spans="1:11" s="223" customFormat="1" ht="15" x14ac:dyDescent="0.2">
      <c r="A1259" s="162" t="s">
        <v>649</v>
      </c>
      <c r="B1259" s="161" t="s">
        <v>626</v>
      </c>
      <c r="C1259" s="161">
        <v>562</v>
      </c>
      <c r="D1259" s="162" t="s">
        <v>25</v>
      </c>
      <c r="E1259" s="163">
        <v>3239</v>
      </c>
      <c r="F1259" s="226" t="s">
        <v>41</v>
      </c>
      <c r="G1259" s="220"/>
      <c r="H1259" s="222">
        <v>0</v>
      </c>
      <c r="I1259" s="222"/>
      <c r="J1259" s="222">
        <v>240900</v>
      </c>
      <c r="K1259" s="222">
        <f t="shared" si="661"/>
        <v>240900</v>
      </c>
    </row>
    <row r="1260" spans="1:11" s="166" customFormat="1" x14ac:dyDescent="0.2">
      <c r="A1260" s="254" t="s">
        <v>649</v>
      </c>
      <c r="B1260" s="237" t="s">
        <v>626</v>
      </c>
      <c r="C1260" s="237">
        <v>562</v>
      </c>
      <c r="D1260" s="254"/>
      <c r="E1260" s="239">
        <v>329</v>
      </c>
      <c r="F1260" s="240"/>
      <c r="G1260" s="241"/>
      <c r="H1260" s="246">
        <f>H1261</f>
        <v>0</v>
      </c>
      <c r="I1260" s="246">
        <f>I1261</f>
        <v>0</v>
      </c>
      <c r="J1260" s="246">
        <f>J1261</f>
        <v>12750</v>
      </c>
      <c r="K1260" s="246">
        <f t="shared" si="661"/>
        <v>12750</v>
      </c>
    </row>
    <row r="1261" spans="1:11" s="166" customFormat="1" ht="15" x14ac:dyDescent="0.2">
      <c r="A1261" s="162" t="s">
        <v>649</v>
      </c>
      <c r="B1261" s="161" t="s">
        <v>626</v>
      </c>
      <c r="C1261" s="161">
        <v>562</v>
      </c>
      <c r="D1261" s="162" t="s">
        <v>25</v>
      </c>
      <c r="E1261" s="163">
        <v>3293</v>
      </c>
      <c r="F1261" s="226" t="s">
        <v>124</v>
      </c>
      <c r="G1261" s="241"/>
      <c r="H1261" s="222">
        <v>0</v>
      </c>
      <c r="I1261" s="222"/>
      <c r="J1261" s="222">
        <v>12750</v>
      </c>
      <c r="K1261" s="222">
        <f t="shared" si="661"/>
        <v>12750</v>
      </c>
    </row>
    <row r="1262" spans="1:11" s="166" customFormat="1" x14ac:dyDescent="0.2">
      <c r="A1262" s="352" t="s">
        <v>649</v>
      </c>
      <c r="B1262" s="302" t="s">
        <v>626</v>
      </c>
      <c r="C1262" s="285">
        <v>562</v>
      </c>
      <c r="D1262" s="285"/>
      <c r="E1262" s="286">
        <v>35</v>
      </c>
      <c r="F1262" s="287"/>
      <c r="G1262" s="288"/>
      <c r="H1262" s="289">
        <f t="shared" ref="H1262:J1262" si="677">H1263</f>
        <v>3856890</v>
      </c>
      <c r="I1262" s="289">
        <f t="shared" si="677"/>
        <v>410200</v>
      </c>
      <c r="J1262" s="289">
        <f t="shared" si="677"/>
        <v>419048</v>
      </c>
      <c r="K1262" s="289">
        <f t="shared" si="661"/>
        <v>3865738</v>
      </c>
    </row>
    <row r="1263" spans="1:11" s="166" customFormat="1" x14ac:dyDescent="0.2">
      <c r="A1263" s="252" t="s">
        <v>649</v>
      </c>
      <c r="B1263" s="255" t="s">
        <v>626</v>
      </c>
      <c r="C1263" s="255">
        <v>562</v>
      </c>
      <c r="D1263" s="252"/>
      <c r="E1263" s="253">
        <v>353</v>
      </c>
      <c r="F1263" s="231"/>
      <c r="G1263" s="197"/>
      <c r="H1263" s="175">
        <f>SUM(H1264:H1265)</f>
        <v>3856890</v>
      </c>
      <c r="I1263" s="175">
        <f>SUM(I1264:I1265)</f>
        <v>410200</v>
      </c>
      <c r="J1263" s="175">
        <f>SUM(J1264:J1265)</f>
        <v>419048</v>
      </c>
      <c r="K1263" s="175">
        <f t="shared" si="661"/>
        <v>3865738</v>
      </c>
    </row>
    <row r="1264" spans="1:11" s="166" customFormat="1" ht="45" x14ac:dyDescent="0.2">
      <c r="A1264" s="172" t="s">
        <v>649</v>
      </c>
      <c r="B1264" s="193" t="s">
        <v>626</v>
      </c>
      <c r="C1264" s="193">
        <v>562</v>
      </c>
      <c r="D1264" s="172" t="s">
        <v>24</v>
      </c>
      <c r="E1264" s="173">
        <v>3531</v>
      </c>
      <c r="F1264" s="228" t="s">
        <v>666</v>
      </c>
      <c r="G1264" s="197"/>
      <c r="H1264" s="274">
        <v>666890</v>
      </c>
      <c r="I1264" s="274"/>
      <c r="J1264" s="274">
        <v>419048</v>
      </c>
      <c r="K1264" s="274">
        <f t="shared" si="661"/>
        <v>1085938</v>
      </c>
    </row>
    <row r="1265" spans="1:11" s="166" customFormat="1" ht="45" x14ac:dyDescent="0.2">
      <c r="A1265" s="172" t="s">
        <v>649</v>
      </c>
      <c r="B1265" s="193" t="s">
        <v>626</v>
      </c>
      <c r="C1265" s="193">
        <v>562</v>
      </c>
      <c r="D1265" s="172" t="s">
        <v>27</v>
      </c>
      <c r="E1265" s="173">
        <v>3531</v>
      </c>
      <c r="F1265" s="228" t="s">
        <v>666</v>
      </c>
      <c r="G1265" s="189"/>
      <c r="H1265" s="222">
        <v>3190000</v>
      </c>
      <c r="I1265" s="222">
        <v>410200</v>
      </c>
      <c r="J1265" s="222"/>
      <c r="K1265" s="222">
        <f t="shared" si="661"/>
        <v>2779800</v>
      </c>
    </row>
    <row r="1266" spans="1:11" s="166" customFormat="1" x14ac:dyDescent="0.2">
      <c r="A1266" s="352" t="s">
        <v>649</v>
      </c>
      <c r="B1266" s="302" t="s">
        <v>626</v>
      </c>
      <c r="C1266" s="285">
        <v>562</v>
      </c>
      <c r="D1266" s="285"/>
      <c r="E1266" s="286">
        <v>36</v>
      </c>
      <c r="F1266" s="287"/>
      <c r="G1266" s="288"/>
      <c r="H1266" s="289">
        <f t="shared" ref="H1266:J1266" si="678">H1267</f>
        <v>412921905</v>
      </c>
      <c r="I1266" s="289">
        <f t="shared" si="678"/>
        <v>29640965</v>
      </c>
      <c r="J1266" s="289">
        <f t="shared" si="678"/>
        <v>27622385</v>
      </c>
      <c r="K1266" s="289">
        <f t="shared" si="661"/>
        <v>410903325</v>
      </c>
    </row>
    <row r="1267" spans="1:11" s="196" customFormat="1" x14ac:dyDescent="0.2">
      <c r="A1267" s="170" t="s">
        <v>649</v>
      </c>
      <c r="B1267" s="169" t="s">
        <v>626</v>
      </c>
      <c r="C1267" s="169">
        <v>562</v>
      </c>
      <c r="D1267" s="170"/>
      <c r="E1267" s="171">
        <v>368</v>
      </c>
      <c r="F1267" s="230"/>
      <c r="G1267" s="197"/>
      <c r="H1267" s="175">
        <f t="shared" ref="H1267:I1267" si="679">H1268+H1269+H1270+H1271</f>
        <v>412921905</v>
      </c>
      <c r="I1267" s="175">
        <f t="shared" si="679"/>
        <v>29640965</v>
      </c>
      <c r="J1267" s="175">
        <f t="shared" ref="J1267" si="680">J1268+J1269+J1270+J1271</f>
        <v>27622385</v>
      </c>
      <c r="K1267" s="175">
        <f t="shared" si="661"/>
        <v>410903325</v>
      </c>
    </row>
    <row r="1268" spans="1:11" s="196" customFormat="1" ht="30" x14ac:dyDescent="0.2">
      <c r="A1268" s="172" t="s">
        <v>649</v>
      </c>
      <c r="B1268" s="145" t="s">
        <v>626</v>
      </c>
      <c r="C1268" s="145">
        <v>562</v>
      </c>
      <c r="D1268" s="172" t="s">
        <v>24</v>
      </c>
      <c r="E1268" s="173">
        <v>3681</v>
      </c>
      <c r="F1268" s="228" t="s">
        <v>625</v>
      </c>
      <c r="G1268" s="205"/>
      <c r="H1268" s="222">
        <v>650000</v>
      </c>
      <c r="I1268" s="222">
        <v>81560</v>
      </c>
      <c r="J1268" s="222"/>
      <c r="K1268" s="222">
        <f t="shared" si="661"/>
        <v>568440</v>
      </c>
    </row>
    <row r="1269" spans="1:11" s="196" customFormat="1" ht="30" x14ac:dyDescent="0.2">
      <c r="A1269" s="172" t="s">
        <v>649</v>
      </c>
      <c r="B1269" s="145" t="s">
        <v>626</v>
      </c>
      <c r="C1269" s="145">
        <v>562</v>
      </c>
      <c r="D1269" s="172" t="s">
        <v>27</v>
      </c>
      <c r="E1269" s="173">
        <v>3681</v>
      </c>
      <c r="F1269" s="228" t="s">
        <v>625</v>
      </c>
      <c r="G1269" s="205"/>
      <c r="H1269" s="222">
        <v>9094117</v>
      </c>
      <c r="I1269" s="222">
        <v>4508862</v>
      </c>
      <c r="J1269" s="222"/>
      <c r="K1269" s="222">
        <f t="shared" si="661"/>
        <v>4585255</v>
      </c>
    </row>
    <row r="1270" spans="1:11" s="196" customFormat="1" ht="30" x14ac:dyDescent="0.2">
      <c r="A1270" s="172" t="s">
        <v>649</v>
      </c>
      <c r="B1270" s="145" t="s">
        <v>626</v>
      </c>
      <c r="C1270" s="145">
        <v>562</v>
      </c>
      <c r="D1270" s="172" t="s">
        <v>24</v>
      </c>
      <c r="E1270" s="173">
        <v>3682</v>
      </c>
      <c r="F1270" s="228" t="s">
        <v>620</v>
      </c>
      <c r="G1270" s="205"/>
      <c r="H1270" s="222">
        <v>41626323</v>
      </c>
      <c r="I1270" s="222"/>
      <c r="J1270" s="222">
        <v>27622385</v>
      </c>
      <c r="K1270" s="222">
        <f t="shared" si="661"/>
        <v>69248708</v>
      </c>
    </row>
    <row r="1271" spans="1:11" s="166" customFormat="1" ht="30" x14ac:dyDescent="0.2">
      <c r="A1271" s="172" t="s">
        <v>649</v>
      </c>
      <c r="B1271" s="145" t="s">
        <v>626</v>
      </c>
      <c r="C1271" s="145">
        <v>562</v>
      </c>
      <c r="D1271" s="172" t="s">
        <v>27</v>
      </c>
      <c r="E1271" s="173">
        <v>3682</v>
      </c>
      <c r="F1271" s="228" t="s">
        <v>620</v>
      </c>
      <c r="G1271" s="205"/>
      <c r="H1271" s="222">
        <v>361551465</v>
      </c>
      <c r="I1271" s="222">
        <v>25050543</v>
      </c>
      <c r="J1271" s="222"/>
      <c r="K1271" s="222">
        <f t="shared" si="661"/>
        <v>336500922</v>
      </c>
    </row>
    <row r="1272" spans="1:11" s="166" customFormat="1" x14ac:dyDescent="0.2">
      <c r="A1272" s="352" t="s">
        <v>649</v>
      </c>
      <c r="B1272" s="302" t="s">
        <v>626</v>
      </c>
      <c r="C1272" s="285">
        <v>562</v>
      </c>
      <c r="D1272" s="285"/>
      <c r="E1272" s="286">
        <v>38</v>
      </c>
      <c r="F1272" s="287"/>
      <c r="G1272" s="288"/>
      <c r="H1272" s="289">
        <f t="shared" ref="H1272:I1272" si="681">H1273+H1275+H1277</f>
        <v>90268100</v>
      </c>
      <c r="I1272" s="289">
        <f t="shared" si="681"/>
        <v>28021563</v>
      </c>
      <c r="J1272" s="289">
        <f t="shared" ref="J1272" si="682">J1273+J1275+J1277</f>
        <v>61799250</v>
      </c>
      <c r="K1272" s="289">
        <f t="shared" si="661"/>
        <v>124045787</v>
      </c>
    </row>
    <row r="1273" spans="1:11" s="166" customFormat="1" x14ac:dyDescent="0.2">
      <c r="A1273" s="170" t="s">
        <v>649</v>
      </c>
      <c r="B1273" s="194" t="s">
        <v>626</v>
      </c>
      <c r="C1273" s="194">
        <v>562</v>
      </c>
      <c r="D1273" s="170"/>
      <c r="E1273" s="171">
        <v>381</v>
      </c>
      <c r="F1273" s="230"/>
      <c r="G1273" s="197"/>
      <c r="H1273" s="175">
        <f t="shared" ref="H1273:J1273" si="683">H1274</f>
        <v>3832649</v>
      </c>
      <c r="I1273" s="175">
        <f t="shared" si="683"/>
        <v>0</v>
      </c>
      <c r="J1273" s="175">
        <f t="shared" si="683"/>
        <v>94971</v>
      </c>
      <c r="K1273" s="175">
        <f t="shared" si="661"/>
        <v>3927620</v>
      </c>
    </row>
    <row r="1274" spans="1:11" s="166" customFormat="1" ht="15" x14ac:dyDescent="0.2">
      <c r="A1274" s="172" t="s">
        <v>649</v>
      </c>
      <c r="B1274" s="193" t="s">
        <v>626</v>
      </c>
      <c r="C1274" s="193">
        <v>562</v>
      </c>
      <c r="D1274" s="172" t="s">
        <v>25</v>
      </c>
      <c r="E1274" s="173">
        <v>3813</v>
      </c>
      <c r="F1274" s="228" t="s">
        <v>669</v>
      </c>
      <c r="G1274" s="205"/>
      <c r="H1274" s="222">
        <v>3832649</v>
      </c>
      <c r="I1274" s="222"/>
      <c r="J1274" s="222">
        <v>94971</v>
      </c>
      <c r="K1274" s="222">
        <f t="shared" si="661"/>
        <v>3927620</v>
      </c>
    </row>
    <row r="1275" spans="1:11" s="166" customFormat="1" x14ac:dyDescent="0.2">
      <c r="A1275" s="170" t="s">
        <v>649</v>
      </c>
      <c r="B1275" s="194" t="s">
        <v>626</v>
      </c>
      <c r="C1275" s="194">
        <v>562</v>
      </c>
      <c r="D1275" s="170"/>
      <c r="E1275" s="171">
        <v>382</v>
      </c>
      <c r="F1275" s="230"/>
      <c r="G1275" s="197"/>
      <c r="H1275" s="175">
        <f t="shared" ref="H1275:J1275" si="684">H1276</f>
        <v>25877572</v>
      </c>
      <c r="I1275" s="175">
        <f t="shared" si="684"/>
        <v>0</v>
      </c>
      <c r="J1275" s="175">
        <f t="shared" si="684"/>
        <v>61704279</v>
      </c>
      <c r="K1275" s="175">
        <f t="shared" si="661"/>
        <v>87581851</v>
      </c>
    </row>
    <row r="1276" spans="1:11" s="166" customFormat="1" ht="15" x14ac:dyDescent="0.2">
      <c r="A1276" s="172" t="s">
        <v>649</v>
      </c>
      <c r="B1276" s="193" t="s">
        <v>626</v>
      </c>
      <c r="C1276" s="193">
        <v>562</v>
      </c>
      <c r="D1276" s="172" t="s">
        <v>25</v>
      </c>
      <c r="E1276" s="173">
        <v>3823</v>
      </c>
      <c r="F1276" s="228" t="s">
        <v>670</v>
      </c>
      <c r="G1276" s="205"/>
      <c r="H1276" s="222">
        <v>25877572</v>
      </c>
      <c r="I1276" s="222"/>
      <c r="J1276" s="222">
        <v>61704279</v>
      </c>
      <c r="K1276" s="222">
        <f t="shared" si="661"/>
        <v>87581851</v>
      </c>
    </row>
    <row r="1277" spans="1:11" s="166" customFormat="1" x14ac:dyDescent="0.2">
      <c r="A1277" s="252" t="s">
        <v>649</v>
      </c>
      <c r="B1277" s="255" t="s">
        <v>626</v>
      </c>
      <c r="C1277" s="255">
        <v>562</v>
      </c>
      <c r="D1277" s="252"/>
      <c r="E1277" s="253">
        <v>386</v>
      </c>
      <c r="F1277" s="231"/>
      <c r="G1277" s="204"/>
      <c r="H1277" s="256">
        <f>H1279+H1278</f>
        <v>60557879</v>
      </c>
      <c r="I1277" s="256">
        <f>I1279+I1278</f>
        <v>28021563</v>
      </c>
      <c r="J1277" s="256">
        <f>J1279+J1278</f>
        <v>0</v>
      </c>
      <c r="K1277" s="256">
        <f t="shared" si="661"/>
        <v>32536316</v>
      </c>
    </row>
    <row r="1278" spans="1:11" s="166" customFormat="1" ht="15" x14ac:dyDescent="0.2">
      <c r="A1278" s="172" t="s">
        <v>649</v>
      </c>
      <c r="B1278" s="193" t="s">
        <v>626</v>
      </c>
      <c r="C1278" s="193">
        <v>562</v>
      </c>
      <c r="D1278" s="172" t="s">
        <v>24</v>
      </c>
      <c r="E1278" s="173">
        <v>3864</v>
      </c>
      <c r="F1278" s="228" t="s">
        <v>667</v>
      </c>
      <c r="G1278" s="205"/>
      <c r="H1278" s="274">
        <v>51522502</v>
      </c>
      <c r="I1278" s="274">
        <v>18990436</v>
      </c>
      <c r="J1278" s="274"/>
      <c r="K1278" s="274">
        <f t="shared" si="661"/>
        <v>32532066</v>
      </c>
    </row>
    <row r="1279" spans="1:11" s="166" customFormat="1" ht="15" x14ac:dyDescent="0.2">
      <c r="A1279" s="172" t="s">
        <v>649</v>
      </c>
      <c r="B1279" s="193" t="s">
        <v>626</v>
      </c>
      <c r="C1279" s="193">
        <v>562</v>
      </c>
      <c r="D1279" s="172" t="s">
        <v>27</v>
      </c>
      <c r="E1279" s="173">
        <v>3864</v>
      </c>
      <c r="F1279" s="228" t="s">
        <v>667</v>
      </c>
      <c r="G1279" s="205"/>
      <c r="H1279" s="222">
        <v>9035377</v>
      </c>
      <c r="I1279" s="222">
        <v>9031127</v>
      </c>
      <c r="J1279" s="222"/>
      <c r="K1279" s="222">
        <f t="shared" si="661"/>
        <v>4250</v>
      </c>
    </row>
    <row r="1280" spans="1:11" s="166" customFormat="1" x14ac:dyDescent="0.2">
      <c r="A1280" s="352" t="s">
        <v>649</v>
      </c>
      <c r="B1280" s="302" t="s">
        <v>626</v>
      </c>
      <c r="C1280" s="285">
        <v>562</v>
      </c>
      <c r="D1280" s="285"/>
      <c r="E1280" s="286">
        <v>41</v>
      </c>
      <c r="F1280" s="287"/>
      <c r="G1280" s="288"/>
      <c r="H1280" s="289">
        <f t="shared" ref="H1280:J1281" si="685">H1281</f>
        <v>99190</v>
      </c>
      <c r="I1280" s="289">
        <f t="shared" si="685"/>
        <v>0</v>
      </c>
      <c r="J1280" s="289">
        <f t="shared" si="685"/>
        <v>1984379</v>
      </c>
      <c r="K1280" s="289">
        <f t="shared" si="661"/>
        <v>2083569</v>
      </c>
    </row>
    <row r="1281" spans="1:11" s="166" customFormat="1" x14ac:dyDescent="0.2">
      <c r="A1281" s="252" t="s">
        <v>649</v>
      </c>
      <c r="B1281" s="255" t="s">
        <v>626</v>
      </c>
      <c r="C1281" s="255">
        <v>562</v>
      </c>
      <c r="D1281" s="252"/>
      <c r="E1281" s="253">
        <v>412</v>
      </c>
      <c r="F1281" s="231"/>
      <c r="G1281" s="204"/>
      <c r="H1281" s="256">
        <f t="shared" si="685"/>
        <v>99190</v>
      </c>
      <c r="I1281" s="256">
        <f t="shared" si="685"/>
        <v>0</v>
      </c>
      <c r="J1281" s="256">
        <f t="shared" si="685"/>
        <v>1984379</v>
      </c>
      <c r="K1281" s="256">
        <f t="shared" si="661"/>
        <v>2083569</v>
      </c>
    </row>
    <row r="1282" spans="1:11" s="166" customFormat="1" ht="15" x14ac:dyDescent="0.2">
      <c r="A1282" s="172" t="s">
        <v>649</v>
      </c>
      <c r="B1282" s="193" t="s">
        <v>626</v>
      </c>
      <c r="C1282" s="193">
        <v>562</v>
      </c>
      <c r="D1282" s="172" t="s">
        <v>25</v>
      </c>
      <c r="E1282" s="173">
        <v>4126</v>
      </c>
      <c r="F1282" s="228" t="s">
        <v>4</v>
      </c>
      <c r="G1282" s="205"/>
      <c r="H1282" s="222">
        <v>99190</v>
      </c>
      <c r="I1282" s="222"/>
      <c r="J1282" s="222">
        <v>1984379</v>
      </c>
      <c r="K1282" s="222">
        <f t="shared" si="661"/>
        <v>2083569</v>
      </c>
    </row>
    <row r="1283" spans="1:11" s="166" customFormat="1" x14ac:dyDescent="0.2">
      <c r="A1283" s="352" t="s">
        <v>649</v>
      </c>
      <c r="B1283" s="302" t="s">
        <v>626</v>
      </c>
      <c r="C1283" s="285">
        <v>562</v>
      </c>
      <c r="D1283" s="285"/>
      <c r="E1283" s="286">
        <v>42</v>
      </c>
      <c r="F1283" s="287"/>
      <c r="G1283" s="288"/>
      <c r="H1283" s="289">
        <f>H1284+H1286+H1288+H1290</f>
        <v>30927813</v>
      </c>
      <c r="I1283" s="289">
        <f>I1284+I1286+I1288+I1290</f>
        <v>4439813</v>
      </c>
      <c r="J1283" s="289">
        <f>J1284+J1286+J1288+J1290</f>
        <v>0</v>
      </c>
      <c r="K1283" s="289">
        <f t="shared" ref="K1283:K1346" si="686">H1283-I1283+J1283</f>
        <v>26488000</v>
      </c>
    </row>
    <row r="1284" spans="1:11" s="166" customFormat="1" x14ac:dyDescent="0.2">
      <c r="A1284" s="170" t="s">
        <v>649</v>
      </c>
      <c r="B1284" s="194" t="s">
        <v>626</v>
      </c>
      <c r="C1284" s="194">
        <v>562</v>
      </c>
      <c r="D1284" s="170"/>
      <c r="E1284" s="171">
        <v>421</v>
      </c>
      <c r="F1284" s="230"/>
      <c r="G1284" s="197"/>
      <c r="H1284" s="175">
        <f t="shared" ref="H1284:J1288" si="687">H1285</f>
        <v>13817813</v>
      </c>
      <c r="I1284" s="175">
        <f t="shared" si="687"/>
        <v>4439813</v>
      </c>
      <c r="J1284" s="175">
        <f t="shared" si="687"/>
        <v>0</v>
      </c>
      <c r="K1284" s="175">
        <f t="shared" si="686"/>
        <v>9378000</v>
      </c>
    </row>
    <row r="1285" spans="1:11" s="166" customFormat="1" ht="15" x14ac:dyDescent="0.2">
      <c r="A1285" s="172" t="s">
        <v>649</v>
      </c>
      <c r="B1285" s="193" t="s">
        <v>626</v>
      </c>
      <c r="C1285" s="193">
        <v>562</v>
      </c>
      <c r="D1285" s="172" t="s">
        <v>25</v>
      </c>
      <c r="E1285" s="173">
        <v>4214</v>
      </c>
      <c r="F1285" s="228" t="s">
        <v>154</v>
      </c>
      <c r="G1285" s="189"/>
      <c r="H1285" s="222">
        <v>13817813</v>
      </c>
      <c r="I1285" s="222">
        <v>4439813</v>
      </c>
      <c r="J1285" s="222"/>
      <c r="K1285" s="222">
        <f t="shared" si="686"/>
        <v>9378000</v>
      </c>
    </row>
    <row r="1286" spans="1:11" s="166" customFormat="1" x14ac:dyDescent="0.2">
      <c r="A1286" s="170" t="s">
        <v>649</v>
      </c>
      <c r="B1286" s="194" t="s">
        <v>626</v>
      </c>
      <c r="C1286" s="194">
        <v>562</v>
      </c>
      <c r="D1286" s="170"/>
      <c r="E1286" s="171">
        <v>422</v>
      </c>
      <c r="F1286" s="230"/>
      <c r="G1286" s="197"/>
      <c r="H1286" s="175">
        <f t="shared" si="687"/>
        <v>8010000</v>
      </c>
      <c r="I1286" s="175">
        <f t="shared" si="687"/>
        <v>0</v>
      </c>
      <c r="J1286" s="175">
        <f t="shared" si="687"/>
        <v>0</v>
      </c>
      <c r="K1286" s="175">
        <f t="shared" si="686"/>
        <v>8010000</v>
      </c>
    </row>
    <row r="1287" spans="1:11" s="166" customFormat="1" ht="15" x14ac:dyDescent="0.2">
      <c r="A1287" s="172" t="s">
        <v>649</v>
      </c>
      <c r="B1287" s="193" t="s">
        <v>626</v>
      </c>
      <c r="C1287" s="193">
        <v>562</v>
      </c>
      <c r="D1287" s="172" t="s">
        <v>25</v>
      </c>
      <c r="E1287" s="173">
        <v>4222</v>
      </c>
      <c r="F1287" s="228" t="s">
        <v>130</v>
      </c>
      <c r="G1287" s="189"/>
      <c r="H1287" s="222">
        <v>8010000</v>
      </c>
      <c r="I1287" s="222"/>
      <c r="J1287" s="222"/>
      <c r="K1287" s="222">
        <f t="shared" si="686"/>
        <v>8010000</v>
      </c>
    </row>
    <row r="1288" spans="1:11" s="166" customFormat="1" x14ac:dyDescent="0.2">
      <c r="A1288" s="170" t="s">
        <v>649</v>
      </c>
      <c r="B1288" s="194" t="s">
        <v>626</v>
      </c>
      <c r="C1288" s="194">
        <v>562</v>
      </c>
      <c r="D1288" s="170"/>
      <c r="E1288" s="171">
        <v>423</v>
      </c>
      <c r="F1288" s="230"/>
      <c r="G1288" s="197"/>
      <c r="H1288" s="175">
        <f t="shared" si="687"/>
        <v>6800000</v>
      </c>
      <c r="I1288" s="175">
        <f t="shared" si="687"/>
        <v>0</v>
      </c>
      <c r="J1288" s="175">
        <f t="shared" si="687"/>
        <v>0</v>
      </c>
      <c r="K1288" s="175">
        <f t="shared" si="686"/>
        <v>6800000</v>
      </c>
    </row>
    <row r="1289" spans="1:11" s="166" customFormat="1" ht="30" x14ac:dyDescent="0.2">
      <c r="A1289" s="172" t="s">
        <v>649</v>
      </c>
      <c r="B1289" s="193" t="s">
        <v>626</v>
      </c>
      <c r="C1289" s="193">
        <v>562</v>
      </c>
      <c r="D1289" s="172" t="s">
        <v>25</v>
      </c>
      <c r="E1289" s="173">
        <v>4233</v>
      </c>
      <c r="F1289" s="228" t="s">
        <v>142</v>
      </c>
      <c r="G1289" s="189"/>
      <c r="H1289" s="222">
        <v>6800000</v>
      </c>
      <c r="I1289" s="222"/>
      <c r="J1289" s="222"/>
      <c r="K1289" s="222">
        <f t="shared" si="686"/>
        <v>6800000</v>
      </c>
    </row>
    <row r="1290" spans="1:11" s="166" customFormat="1" x14ac:dyDescent="0.2">
      <c r="A1290" s="170" t="s">
        <v>649</v>
      </c>
      <c r="B1290" s="194" t="s">
        <v>626</v>
      </c>
      <c r="C1290" s="194">
        <v>562</v>
      </c>
      <c r="D1290" s="170"/>
      <c r="E1290" s="171">
        <v>426</v>
      </c>
      <c r="F1290" s="230"/>
      <c r="G1290" s="197"/>
      <c r="H1290" s="175">
        <f>H1291</f>
        <v>2300000</v>
      </c>
      <c r="I1290" s="175">
        <f>I1291</f>
        <v>0</v>
      </c>
      <c r="J1290" s="175">
        <f>J1291</f>
        <v>0</v>
      </c>
      <c r="K1290" s="175">
        <f t="shared" si="686"/>
        <v>2300000</v>
      </c>
    </row>
    <row r="1291" spans="1:11" s="166" customFormat="1" ht="15" x14ac:dyDescent="0.2">
      <c r="A1291" s="172" t="s">
        <v>649</v>
      </c>
      <c r="B1291" s="193" t="s">
        <v>626</v>
      </c>
      <c r="C1291" s="193">
        <v>562</v>
      </c>
      <c r="D1291" s="172" t="s">
        <v>25</v>
      </c>
      <c r="E1291" s="173">
        <v>4262</v>
      </c>
      <c r="F1291" s="228" t="s">
        <v>135</v>
      </c>
      <c r="G1291" s="189"/>
      <c r="H1291" s="222">
        <v>2300000</v>
      </c>
      <c r="I1291" s="222"/>
      <c r="J1291" s="222"/>
      <c r="K1291" s="222">
        <f t="shared" si="686"/>
        <v>2300000</v>
      </c>
    </row>
    <row r="1292" spans="1:11" s="166" customFormat="1" x14ac:dyDescent="0.2">
      <c r="A1292" s="352" t="s">
        <v>649</v>
      </c>
      <c r="B1292" s="302" t="s">
        <v>626</v>
      </c>
      <c r="C1292" s="285">
        <v>563</v>
      </c>
      <c r="D1292" s="285"/>
      <c r="E1292" s="286">
        <v>31</v>
      </c>
      <c r="F1292" s="287"/>
      <c r="G1292" s="288"/>
      <c r="H1292" s="289">
        <f t="shared" ref="H1292:I1292" si="688">H1293+H1296+H1298</f>
        <v>9531000</v>
      </c>
      <c r="I1292" s="289">
        <f t="shared" si="688"/>
        <v>0</v>
      </c>
      <c r="J1292" s="289">
        <f t="shared" ref="J1292" si="689">J1293+J1296+J1298</f>
        <v>0</v>
      </c>
      <c r="K1292" s="289">
        <f t="shared" si="686"/>
        <v>9531000</v>
      </c>
    </row>
    <row r="1293" spans="1:11" s="166" customFormat="1" x14ac:dyDescent="0.2">
      <c r="A1293" s="252" t="s">
        <v>649</v>
      </c>
      <c r="B1293" s="255" t="s">
        <v>626</v>
      </c>
      <c r="C1293" s="255">
        <v>563</v>
      </c>
      <c r="D1293" s="252"/>
      <c r="E1293" s="253">
        <v>311</v>
      </c>
      <c r="F1293" s="231"/>
      <c r="G1293" s="204"/>
      <c r="H1293" s="256">
        <f t="shared" ref="H1293:I1293" si="690">H1294+H1295</f>
        <v>7684000</v>
      </c>
      <c r="I1293" s="256">
        <f t="shared" si="690"/>
        <v>0</v>
      </c>
      <c r="J1293" s="256">
        <f t="shared" ref="J1293" si="691">J1294+J1295</f>
        <v>0</v>
      </c>
      <c r="K1293" s="256">
        <f t="shared" si="686"/>
        <v>7684000</v>
      </c>
    </row>
    <row r="1294" spans="1:11" s="166" customFormat="1" ht="15" x14ac:dyDescent="0.2">
      <c r="A1294" s="172" t="s">
        <v>649</v>
      </c>
      <c r="B1294" s="193" t="s">
        <v>626</v>
      </c>
      <c r="C1294" s="193">
        <v>563</v>
      </c>
      <c r="D1294" s="172" t="s">
        <v>18</v>
      </c>
      <c r="E1294" s="173">
        <v>3111</v>
      </c>
      <c r="F1294" s="228" t="s">
        <v>19</v>
      </c>
      <c r="G1294" s="189"/>
      <c r="H1294" s="222">
        <v>7650000</v>
      </c>
      <c r="I1294" s="222"/>
      <c r="J1294" s="222"/>
      <c r="K1294" s="222">
        <f t="shared" si="686"/>
        <v>7650000</v>
      </c>
    </row>
    <row r="1295" spans="1:11" s="166" customFormat="1" ht="15" x14ac:dyDescent="0.2">
      <c r="A1295" s="172" t="s">
        <v>649</v>
      </c>
      <c r="B1295" s="193" t="s">
        <v>626</v>
      </c>
      <c r="C1295" s="193">
        <v>563</v>
      </c>
      <c r="D1295" s="172" t="s">
        <v>18</v>
      </c>
      <c r="E1295" s="173">
        <v>3113</v>
      </c>
      <c r="F1295" s="228" t="s">
        <v>20</v>
      </c>
      <c r="G1295" s="189"/>
      <c r="H1295" s="222">
        <v>34000</v>
      </c>
      <c r="I1295" s="222"/>
      <c r="J1295" s="222"/>
      <c r="K1295" s="222">
        <f t="shared" si="686"/>
        <v>34000</v>
      </c>
    </row>
    <row r="1296" spans="1:11" s="166" customFormat="1" x14ac:dyDescent="0.2">
      <c r="A1296" s="170" t="s">
        <v>649</v>
      </c>
      <c r="B1296" s="194" t="s">
        <v>626</v>
      </c>
      <c r="C1296" s="194">
        <v>563</v>
      </c>
      <c r="D1296" s="170"/>
      <c r="E1296" s="171">
        <v>312</v>
      </c>
      <c r="F1296" s="230"/>
      <c r="G1296" s="197"/>
      <c r="H1296" s="175">
        <f t="shared" ref="H1296:J1296" si="692">H1297</f>
        <v>147000</v>
      </c>
      <c r="I1296" s="175">
        <f t="shared" si="692"/>
        <v>0</v>
      </c>
      <c r="J1296" s="175">
        <f t="shared" si="692"/>
        <v>0</v>
      </c>
      <c r="K1296" s="175">
        <f t="shared" si="686"/>
        <v>147000</v>
      </c>
    </row>
    <row r="1297" spans="1:11" s="166" customFormat="1" ht="15" x14ac:dyDescent="0.2">
      <c r="A1297" s="172" t="s">
        <v>649</v>
      </c>
      <c r="B1297" s="193" t="s">
        <v>626</v>
      </c>
      <c r="C1297" s="193">
        <v>563</v>
      </c>
      <c r="D1297" s="172" t="s">
        <v>18</v>
      </c>
      <c r="E1297" s="173">
        <v>3121</v>
      </c>
      <c r="F1297" s="226" t="s">
        <v>138</v>
      </c>
      <c r="G1297" s="164"/>
      <c r="H1297" s="222">
        <v>147000</v>
      </c>
      <c r="I1297" s="222"/>
      <c r="J1297" s="222"/>
      <c r="K1297" s="222">
        <f t="shared" si="686"/>
        <v>147000</v>
      </c>
    </row>
    <row r="1298" spans="1:11" s="166" customFormat="1" x14ac:dyDescent="0.2">
      <c r="A1298" s="170" t="s">
        <v>649</v>
      </c>
      <c r="B1298" s="194" t="s">
        <v>626</v>
      </c>
      <c r="C1298" s="194">
        <v>563</v>
      </c>
      <c r="D1298" s="170"/>
      <c r="E1298" s="171">
        <v>313</v>
      </c>
      <c r="F1298" s="230"/>
      <c r="G1298" s="197"/>
      <c r="H1298" s="175">
        <f t="shared" ref="H1298:J1298" si="693">H1299</f>
        <v>1700000</v>
      </c>
      <c r="I1298" s="175">
        <f t="shared" si="693"/>
        <v>0</v>
      </c>
      <c r="J1298" s="175">
        <f t="shared" si="693"/>
        <v>0</v>
      </c>
      <c r="K1298" s="175">
        <f t="shared" si="686"/>
        <v>1700000</v>
      </c>
    </row>
    <row r="1299" spans="1:11" s="166" customFormat="1" ht="15" x14ac:dyDescent="0.2">
      <c r="A1299" s="172" t="s">
        <v>649</v>
      </c>
      <c r="B1299" s="193" t="s">
        <v>626</v>
      </c>
      <c r="C1299" s="193">
        <v>563</v>
      </c>
      <c r="D1299" s="172" t="s">
        <v>18</v>
      </c>
      <c r="E1299" s="173">
        <v>3132</v>
      </c>
      <c r="F1299" s="228" t="s">
        <v>280</v>
      </c>
      <c r="G1299" s="189"/>
      <c r="H1299" s="222">
        <v>1700000</v>
      </c>
      <c r="I1299" s="222"/>
      <c r="J1299" s="222"/>
      <c r="K1299" s="222">
        <f t="shared" si="686"/>
        <v>1700000</v>
      </c>
    </row>
    <row r="1300" spans="1:11" s="166" customFormat="1" x14ac:dyDescent="0.2">
      <c r="A1300" s="352" t="s">
        <v>649</v>
      </c>
      <c r="B1300" s="302" t="s">
        <v>626</v>
      </c>
      <c r="C1300" s="285">
        <v>563</v>
      </c>
      <c r="D1300" s="285"/>
      <c r="E1300" s="286">
        <v>32</v>
      </c>
      <c r="F1300" s="287"/>
      <c r="G1300" s="288"/>
      <c r="H1300" s="289">
        <f t="shared" ref="H1300:I1300" si="694">H1301+H1305+H1308+H1317</f>
        <v>27225900</v>
      </c>
      <c r="I1300" s="289">
        <f t="shared" si="694"/>
        <v>0</v>
      </c>
      <c r="J1300" s="289">
        <f t="shared" ref="J1300" si="695">J1301+J1305+J1308+J1317</f>
        <v>1262750</v>
      </c>
      <c r="K1300" s="289">
        <f t="shared" si="686"/>
        <v>28488650</v>
      </c>
    </row>
    <row r="1301" spans="1:11" s="166" customFormat="1" x14ac:dyDescent="0.2">
      <c r="A1301" s="170" t="s">
        <v>649</v>
      </c>
      <c r="B1301" s="194" t="s">
        <v>626</v>
      </c>
      <c r="C1301" s="194">
        <v>563</v>
      </c>
      <c r="D1301" s="170"/>
      <c r="E1301" s="171">
        <v>321</v>
      </c>
      <c r="F1301" s="230"/>
      <c r="G1301" s="197"/>
      <c r="H1301" s="175">
        <f t="shared" ref="H1301:I1301" si="696">SUM(H1302:H1304)</f>
        <v>1385000</v>
      </c>
      <c r="I1301" s="175">
        <f t="shared" si="696"/>
        <v>0</v>
      </c>
      <c r="J1301" s="175">
        <f t="shared" ref="J1301" si="697">SUM(J1302:J1304)</f>
        <v>0</v>
      </c>
      <c r="K1301" s="175">
        <f t="shared" si="686"/>
        <v>1385000</v>
      </c>
    </row>
    <row r="1302" spans="1:11" s="166" customFormat="1" ht="15" x14ac:dyDescent="0.2">
      <c r="A1302" s="172" t="s">
        <v>649</v>
      </c>
      <c r="B1302" s="193" t="s">
        <v>626</v>
      </c>
      <c r="C1302" s="193">
        <v>563</v>
      </c>
      <c r="D1302" s="172" t="s">
        <v>18</v>
      </c>
      <c r="E1302" s="173">
        <v>3211</v>
      </c>
      <c r="F1302" s="228" t="s">
        <v>110</v>
      </c>
      <c r="G1302" s="189"/>
      <c r="H1302" s="222">
        <v>680000</v>
      </c>
      <c r="I1302" s="222"/>
      <c r="J1302" s="222"/>
      <c r="K1302" s="222">
        <f t="shared" si="686"/>
        <v>680000</v>
      </c>
    </row>
    <row r="1303" spans="1:11" s="166" customFormat="1" ht="30" x14ac:dyDescent="0.2">
      <c r="A1303" s="172" t="s">
        <v>649</v>
      </c>
      <c r="B1303" s="193" t="s">
        <v>626</v>
      </c>
      <c r="C1303" s="193">
        <v>563</v>
      </c>
      <c r="D1303" s="172" t="s">
        <v>18</v>
      </c>
      <c r="E1303" s="173">
        <v>3212</v>
      </c>
      <c r="F1303" s="228" t="s">
        <v>111</v>
      </c>
      <c r="G1303" s="189"/>
      <c r="H1303" s="222">
        <v>255000</v>
      </c>
      <c r="I1303" s="222"/>
      <c r="J1303" s="222"/>
      <c r="K1303" s="222">
        <f t="shared" si="686"/>
        <v>255000</v>
      </c>
    </row>
    <row r="1304" spans="1:11" s="166" customFormat="1" ht="15" x14ac:dyDescent="0.2">
      <c r="A1304" s="172" t="s">
        <v>649</v>
      </c>
      <c r="B1304" s="193" t="s">
        <v>626</v>
      </c>
      <c r="C1304" s="193">
        <v>563</v>
      </c>
      <c r="D1304" s="172" t="s">
        <v>18</v>
      </c>
      <c r="E1304" s="173">
        <v>3213</v>
      </c>
      <c r="F1304" s="228" t="s">
        <v>112</v>
      </c>
      <c r="G1304" s="189"/>
      <c r="H1304" s="222">
        <v>450000</v>
      </c>
      <c r="I1304" s="222"/>
      <c r="J1304" s="222"/>
      <c r="K1304" s="222">
        <f t="shared" si="686"/>
        <v>450000</v>
      </c>
    </row>
    <row r="1305" spans="1:11" s="166" customFormat="1" x14ac:dyDescent="0.2">
      <c r="A1305" s="170" t="s">
        <v>649</v>
      </c>
      <c r="B1305" s="194" t="s">
        <v>626</v>
      </c>
      <c r="C1305" s="194">
        <v>563</v>
      </c>
      <c r="D1305" s="170"/>
      <c r="E1305" s="171">
        <v>322</v>
      </c>
      <c r="F1305" s="230"/>
      <c r="G1305" s="197"/>
      <c r="H1305" s="175">
        <f t="shared" ref="H1305:I1305" si="698">SUM(H1306:H1307)</f>
        <v>130300</v>
      </c>
      <c r="I1305" s="175">
        <f t="shared" si="698"/>
        <v>0</v>
      </c>
      <c r="J1305" s="175">
        <f t="shared" ref="J1305" si="699">SUM(J1306:J1307)</f>
        <v>0</v>
      </c>
      <c r="K1305" s="175">
        <f t="shared" si="686"/>
        <v>130300</v>
      </c>
    </row>
    <row r="1306" spans="1:11" s="166" customFormat="1" ht="15" x14ac:dyDescent="0.2">
      <c r="A1306" s="172" t="s">
        <v>649</v>
      </c>
      <c r="B1306" s="193" t="s">
        <v>626</v>
      </c>
      <c r="C1306" s="193">
        <v>563</v>
      </c>
      <c r="D1306" s="172" t="s">
        <v>18</v>
      </c>
      <c r="E1306" s="173">
        <v>3221</v>
      </c>
      <c r="F1306" s="228" t="s">
        <v>146</v>
      </c>
      <c r="G1306" s="189"/>
      <c r="H1306" s="222">
        <v>45300</v>
      </c>
      <c r="I1306" s="222"/>
      <c r="J1306" s="222"/>
      <c r="K1306" s="222">
        <f t="shared" si="686"/>
        <v>45300</v>
      </c>
    </row>
    <row r="1307" spans="1:11" s="166" customFormat="1" ht="15" x14ac:dyDescent="0.2">
      <c r="A1307" s="172" t="s">
        <v>649</v>
      </c>
      <c r="B1307" s="193" t="s">
        <v>626</v>
      </c>
      <c r="C1307" s="193">
        <v>563</v>
      </c>
      <c r="D1307" s="172" t="s">
        <v>18</v>
      </c>
      <c r="E1307" s="173">
        <v>3223</v>
      </c>
      <c r="F1307" s="228" t="s">
        <v>115</v>
      </c>
      <c r="G1307" s="189"/>
      <c r="H1307" s="222">
        <v>85000</v>
      </c>
      <c r="I1307" s="222"/>
      <c r="J1307" s="222"/>
      <c r="K1307" s="222">
        <f t="shared" si="686"/>
        <v>85000</v>
      </c>
    </row>
    <row r="1308" spans="1:11" s="166" customFormat="1" x14ac:dyDescent="0.2">
      <c r="A1308" s="170" t="s">
        <v>649</v>
      </c>
      <c r="B1308" s="194" t="s">
        <v>626</v>
      </c>
      <c r="C1308" s="194">
        <v>563</v>
      </c>
      <c r="D1308" s="170"/>
      <c r="E1308" s="171">
        <v>323</v>
      </c>
      <c r="F1308" s="230"/>
      <c r="G1308" s="197"/>
      <c r="H1308" s="175">
        <f t="shared" ref="H1308:I1308" si="700">SUM(H1309:H1316)</f>
        <v>25642600</v>
      </c>
      <c r="I1308" s="175">
        <f t="shared" si="700"/>
        <v>0</v>
      </c>
      <c r="J1308" s="175">
        <f t="shared" ref="J1308" si="701">SUM(J1309:J1316)</f>
        <v>1262750</v>
      </c>
      <c r="K1308" s="175">
        <f t="shared" si="686"/>
        <v>26905350</v>
      </c>
    </row>
    <row r="1309" spans="1:11" s="166" customFormat="1" ht="15" x14ac:dyDescent="0.2">
      <c r="A1309" s="172" t="s">
        <v>649</v>
      </c>
      <c r="B1309" s="193" t="s">
        <v>626</v>
      </c>
      <c r="C1309" s="193">
        <v>563</v>
      </c>
      <c r="D1309" s="172" t="s">
        <v>18</v>
      </c>
      <c r="E1309" s="173">
        <v>3231</v>
      </c>
      <c r="F1309" s="228" t="s">
        <v>117</v>
      </c>
      <c r="G1309" s="189"/>
      <c r="H1309" s="222">
        <v>91000</v>
      </c>
      <c r="I1309" s="222"/>
      <c r="J1309" s="222"/>
      <c r="K1309" s="222">
        <f t="shared" si="686"/>
        <v>91000</v>
      </c>
    </row>
    <row r="1310" spans="1:11" s="166" customFormat="1" ht="15" x14ac:dyDescent="0.2">
      <c r="A1310" s="172" t="s">
        <v>649</v>
      </c>
      <c r="B1310" s="193" t="s">
        <v>626</v>
      </c>
      <c r="C1310" s="193">
        <v>563</v>
      </c>
      <c r="D1310" s="172" t="s">
        <v>18</v>
      </c>
      <c r="E1310" s="173">
        <v>3232</v>
      </c>
      <c r="F1310" s="228" t="s">
        <v>118</v>
      </c>
      <c r="G1310" s="189"/>
      <c r="H1310" s="222">
        <v>680000</v>
      </c>
      <c r="I1310" s="222"/>
      <c r="J1310" s="222"/>
      <c r="K1310" s="222">
        <f t="shared" si="686"/>
        <v>680000</v>
      </c>
    </row>
    <row r="1311" spans="1:11" s="166" customFormat="1" ht="15" x14ac:dyDescent="0.2">
      <c r="A1311" s="172" t="s">
        <v>649</v>
      </c>
      <c r="B1311" s="193" t="s">
        <v>626</v>
      </c>
      <c r="C1311" s="193">
        <v>563</v>
      </c>
      <c r="D1311" s="172" t="s">
        <v>18</v>
      </c>
      <c r="E1311" s="173">
        <v>3233</v>
      </c>
      <c r="F1311" s="228" t="s">
        <v>119</v>
      </c>
      <c r="G1311" s="189"/>
      <c r="H1311" s="222">
        <v>1790600</v>
      </c>
      <c r="I1311" s="222"/>
      <c r="J1311" s="222">
        <v>728500</v>
      </c>
      <c r="K1311" s="222">
        <f t="shared" si="686"/>
        <v>2519100</v>
      </c>
    </row>
    <row r="1312" spans="1:11" s="166" customFormat="1" ht="15" x14ac:dyDescent="0.2">
      <c r="A1312" s="172" t="s">
        <v>649</v>
      </c>
      <c r="B1312" s="193" t="s">
        <v>626</v>
      </c>
      <c r="C1312" s="193">
        <v>563</v>
      </c>
      <c r="D1312" s="172" t="s">
        <v>18</v>
      </c>
      <c r="E1312" s="173">
        <v>3234</v>
      </c>
      <c r="F1312" s="228" t="s">
        <v>120</v>
      </c>
      <c r="G1312" s="189"/>
      <c r="H1312" s="222">
        <v>34000</v>
      </c>
      <c r="I1312" s="222"/>
      <c r="J1312" s="222"/>
      <c r="K1312" s="222">
        <f t="shared" si="686"/>
        <v>34000</v>
      </c>
    </row>
    <row r="1313" spans="1:11" s="166" customFormat="1" ht="15" x14ac:dyDescent="0.2">
      <c r="A1313" s="172" t="s">
        <v>649</v>
      </c>
      <c r="B1313" s="193" t="s">
        <v>626</v>
      </c>
      <c r="C1313" s="193">
        <v>563</v>
      </c>
      <c r="D1313" s="172" t="s">
        <v>18</v>
      </c>
      <c r="E1313" s="173">
        <v>3235</v>
      </c>
      <c r="F1313" s="228" t="s">
        <v>42</v>
      </c>
      <c r="G1313" s="189"/>
      <c r="H1313" s="222">
        <v>113000</v>
      </c>
      <c r="I1313" s="222"/>
      <c r="J1313" s="222">
        <v>306000</v>
      </c>
      <c r="K1313" s="222">
        <f t="shared" si="686"/>
        <v>419000</v>
      </c>
    </row>
    <row r="1314" spans="1:11" s="166" customFormat="1" ht="15" x14ac:dyDescent="0.2">
      <c r="A1314" s="172" t="s">
        <v>649</v>
      </c>
      <c r="B1314" s="193" t="s">
        <v>626</v>
      </c>
      <c r="C1314" s="193">
        <v>563</v>
      </c>
      <c r="D1314" s="172" t="s">
        <v>18</v>
      </c>
      <c r="E1314" s="173">
        <v>3237</v>
      </c>
      <c r="F1314" s="228" t="s">
        <v>36</v>
      </c>
      <c r="G1314" s="189"/>
      <c r="H1314" s="222">
        <v>22600000</v>
      </c>
      <c r="I1314" s="222"/>
      <c r="J1314" s="222">
        <v>165750</v>
      </c>
      <c r="K1314" s="222">
        <f t="shared" si="686"/>
        <v>22765750</v>
      </c>
    </row>
    <row r="1315" spans="1:11" s="166" customFormat="1" ht="15" x14ac:dyDescent="0.2">
      <c r="A1315" s="172" t="s">
        <v>649</v>
      </c>
      <c r="B1315" s="193" t="s">
        <v>626</v>
      </c>
      <c r="C1315" s="193">
        <v>563</v>
      </c>
      <c r="D1315" s="172" t="s">
        <v>18</v>
      </c>
      <c r="E1315" s="173">
        <v>3238</v>
      </c>
      <c r="F1315" s="228" t="s">
        <v>122</v>
      </c>
      <c r="G1315" s="189"/>
      <c r="H1315" s="222">
        <v>283000</v>
      </c>
      <c r="I1315" s="222"/>
      <c r="J1315" s="222">
        <v>34000</v>
      </c>
      <c r="K1315" s="222">
        <f t="shared" si="686"/>
        <v>317000</v>
      </c>
    </row>
    <row r="1316" spans="1:11" s="166" customFormat="1" ht="15" x14ac:dyDescent="0.2">
      <c r="A1316" s="172" t="s">
        <v>649</v>
      </c>
      <c r="B1316" s="193" t="s">
        <v>626</v>
      </c>
      <c r="C1316" s="193">
        <v>563</v>
      </c>
      <c r="D1316" s="172" t="s">
        <v>18</v>
      </c>
      <c r="E1316" s="173">
        <v>3239</v>
      </c>
      <c r="F1316" s="228" t="s">
        <v>41</v>
      </c>
      <c r="G1316" s="189"/>
      <c r="H1316" s="222">
        <v>51000</v>
      </c>
      <c r="I1316" s="222"/>
      <c r="J1316" s="222">
        <v>28500</v>
      </c>
      <c r="K1316" s="222">
        <f t="shared" si="686"/>
        <v>79500</v>
      </c>
    </row>
    <row r="1317" spans="1:11" s="166" customFormat="1" x14ac:dyDescent="0.2">
      <c r="A1317" s="170" t="s">
        <v>649</v>
      </c>
      <c r="B1317" s="194" t="s">
        <v>626</v>
      </c>
      <c r="C1317" s="194">
        <v>563</v>
      </c>
      <c r="D1317" s="170"/>
      <c r="E1317" s="171">
        <v>329</v>
      </c>
      <c r="F1317" s="230"/>
      <c r="G1317" s="197"/>
      <c r="H1317" s="175">
        <f t="shared" ref="H1317:J1317" si="702">H1318</f>
        <v>68000</v>
      </c>
      <c r="I1317" s="175">
        <f t="shared" si="702"/>
        <v>0</v>
      </c>
      <c r="J1317" s="175">
        <f t="shared" si="702"/>
        <v>0</v>
      </c>
      <c r="K1317" s="175">
        <f t="shared" si="686"/>
        <v>68000</v>
      </c>
    </row>
    <row r="1318" spans="1:11" s="166" customFormat="1" ht="15" x14ac:dyDescent="0.2">
      <c r="A1318" s="172" t="s">
        <v>649</v>
      </c>
      <c r="B1318" s="193" t="s">
        <v>626</v>
      </c>
      <c r="C1318" s="193">
        <v>563</v>
      </c>
      <c r="D1318" s="172" t="s">
        <v>18</v>
      </c>
      <c r="E1318" s="173">
        <v>3293</v>
      </c>
      <c r="F1318" s="228" t="s">
        <v>124</v>
      </c>
      <c r="G1318" s="189"/>
      <c r="H1318" s="222">
        <v>68000</v>
      </c>
      <c r="I1318" s="222"/>
      <c r="J1318" s="222"/>
      <c r="K1318" s="222">
        <f t="shared" si="686"/>
        <v>68000</v>
      </c>
    </row>
    <row r="1319" spans="1:11" s="166" customFormat="1" x14ac:dyDescent="0.2">
      <c r="A1319" s="352" t="s">
        <v>649</v>
      </c>
      <c r="B1319" s="302" t="s">
        <v>626</v>
      </c>
      <c r="C1319" s="285">
        <v>563</v>
      </c>
      <c r="D1319" s="285"/>
      <c r="E1319" s="286">
        <v>36</v>
      </c>
      <c r="F1319" s="287"/>
      <c r="G1319" s="288"/>
      <c r="H1319" s="289">
        <f t="shared" ref="H1319:J1319" si="703">H1320</f>
        <v>1121353359</v>
      </c>
      <c r="I1319" s="289">
        <f t="shared" si="703"/>
        <v>23473029</v>
      </c>
      <c r="J1319" s="289">
        <f t="shared" si="703"/>
        <v>0</v>
      </c>
      <c r="K1319" s="289">
        <f t="shared" si="686"/>
        <v>1097880330</v>
      </c>
    </row>
    <row r="1320" spans="1:11" s="166" customFormat="1" x14ac:dyDescent="0.2">
      <c r="A1320" s="170" t="s">
        <v>649</v>
      </c>
      <c r="B1320" s="169" t="s">
        <v>626</v>
      </c>
      <c r="C1320" s="169">
        <v>563</v>
      </c>
      <c r="D1320" s="170"/>
      <c r="E1320" s="171">
        <v>368</v>
      </c>
      <c r="F1320" s="230"/>
      <c r="G1320" s="197"/>
      <c r="H1320" s="175">
        <f t="shared" ref="H1320:I1320" si="704">SUM(H1321:H1322)</f>
        <v>1121353359</v>
      </c>
      <c r="I1320" s="175">
        <f t="shared" si="704"/>
        <v>23473029</v>
      </c>
      <c r="J1320" s="175">
        <f t="shared" ref="J1320" si="705">SUM(J1321:J1322)</f>
        <v>0</v>
      </c>
      <c r="K1320" s="175">
        <f t="shared" si="686"/>
        <v>1097880330</v>
      </c>
    </row>
    <row r="1321" spans="1:11" s="166" customFormat="1" ht="30" x14ac:dyDescent="0.2">
      <c r="A1321" s="172" t="s">
        <v>649</v>
      </c>
      <c r="B1321" s="145" t="s">
        <v>626</v>
      </c>
      <c r="C1321" s="145">
        <v>563</v>
      </c>
      <c r="D1321" s="172" t="s">
        <v>24</v>
      </c>
      <c r="E1321" s="173">
        <v>3681</v>
      </c>
      <c r="F1321" s="228" t="s">
        <v>625</v>
      </c>
      <c r="G1321" s="189"/>
      <c r="H1321" s="222">
        <v>6420562</v>
      </c>
      <c r="I1321" s="222">
        <v>4641419</v>
      </c>
      <c r="J1321" s="222"/>
      <c r="K1321" s="222">
        <f t="shared" si="686"/>
        <v>1779143</v>
      </c>
    </row>
    <row r="1322" spans="1:11" s="166" customFormat="1" ht="30" x14ac:dyDescent="0.2">
      <c r="A1322" s="172" t="s">
        <v>649</v>
      </c>
      <c r="B1322" s="145" t="s">
        <v>626</v>
      </c>
      <c r="C1322" s="145">
        <v>563</v>
      </c>
      <c r="D1322" s="172" t="s">
        <v>24</v>
      </c>
      <c r="E1322" s="173">
        <v>3682</v>
      </c>
      <c r="F1322" s="228" t="s">
        <v>620</v>
      </c>
      <c r="G1322" s="205"/>
      <c r="H1322" s="222">
        <v>1114932797</v>
      </c>
      <c r="I1322" s="222">
        <v>18831610</v>
      </c>
      <c r="J1322" s="222"/>
      <c r="K1322" s="222">
        <f t="shared" si="686"/>
        <v>1096101187</v>
      </c>
    </row>
    <row r="1323" spans="1:11" s="166" customFormat="1" x14ac:dyDescent="0.2">
      <c r="A1323" s="352" t="s">
        <v>649</v>
      </c>
      <c r="B1323" s="302" t="s">
        <v>626</v>
      </c>
      <c r="C1323" s="285">
        <v>563</v>
      </c>
      <c r="D1323" s="285"/>
      <c r="E1323" s="286">
        <v>37</v>
      </c>
      <c r="F1323" s="287"/>
      <c r="G1323" s="288"/>
      <c r="H1323" s="289">
        <f t="shared" ref="H1323:J1324" si="706">H1324</f>
        <v>153000</v>
      </c>
      <c r="I1323" s="289">
        <f t="shared" si="706"/>
        <v>0</v>
      </c>
      <c r="J1323" s="289">
        <f t="shared" si="706"/>
        <v>0</v>
      </c>
      <c r="K1323" s="289">
        <f t="shared" si="686"/>
        <v>153000</v>
      </c>
    </row>
    <row r="1324" spans="1:11" s="166" customFormat="1" x14ac:dyDescent="0.2">
      <c r="A1324" s="170" t="s">
        <v>649</v>
      </c>
      <c r="B1324" s="194" t="s">
        <v>626</v>
      </c>
      <c r="C1324" s="194">
        <v>563</v>
      </c>
      <c r="D1324" s="170"/>
      <c r="E1324" s="171">
        <v>372</v>
      </c>
      <c r="F1324" s="230"/>
      <c r="G1324" s="197"/>
      <c r="H1324" s="175">
        <f t="shared" si="706"/>
        <v>153000</v>
      </c>
      <c r="I1324" s="175">
        <f t="shared" si="706"/>
        <v>0</v>
      </c>
      <c r="J1324" s="175">
        <f t="shared" si="706"/>
        <v>0</v>
      </c>
      <c r="K1324" s="175">
        <f t="shared" si="686"/>
        <v>153000</v>
      </c>
    </row>
    <row r="1325" spans="1:11" s="260" customFormat="1" ht="15" x14ac:dyDescent="0.2">
      <c r="A1325" s="172" t="s">
        <v>649</v>
      </c>
      <c r="B1325" s="193" t="s">
        <v>626</v>
      </c>
      <c r="C1325" s="193">
        <v>563</v>
      </c>
      <c r="D1325" s="172" t="s">
        <v>18</v>
      </c>
      <c r="E1325" s="173">
        <v>3721</v>
      </c>
      <c r="F1325" s="228" t="s">
        <v>149</v>
      </c>
      <c r="G1325" s="189"/>
      <c r="H1325" s="222">
        <v>153000</v>
      </c>
      <c r="I1325" s="222"/>
      <c r="J1325" s="222"/>
      <c r="K1325" s="222">
        <f t="shared" si="686"/>
        <v>153000</v>
      </c>
    </row>
    <row r="1326" spans="1:11" s="260" customFormat="1" x14ac:dyDescent="0.2">
      <c r="A1326" s="352" t="s">
        <v>649</v>
      </c>
      <c r="B1326" s="302" t="s">
        <v>626</v>
      </c>
      <c r="C1326" s="285">
        <v>563</v>
      </c>
      <c r="D1326" s="285"/>
      <c r="E1326" s="286">
        <v>41</v>
      </c>
      <c r="F1326" s="287"/>
      <c r="G1326" s="288"/>
      <c r="H1326" s="289">
        <f t="shared" ref="H1326:J1326" si="707">H1327</f>
        <v>311000</v>
      </c>
      <c r="I1326" s="289">
        <f t="shared" si="707"/>
        <v>0</v>
      </c>
      <c r="J1326" s="289">
        <f t="shared" si="707"/>
        <v>0</v>
      </c>
      <c r="K1326" s="289">
        <f t="shared" si="686"/>
        <v>311000</v>
      </c>
    </row>
    <row r="1327" spans="1:11" s="263" customFormat="1" x14ac:dyDescent="0.2">
      <c r="A1327" s="170" t="s">
        <v>649</v>
      </c>
      <c r="B1327" s="194" t="s">
        <v>626</v>
      </c>
      <c r="C1327" s="194">
        <v>563</v>
      </c>
      <c r="D1327" s="170"/>
      <c r="E1327" s="171">
        <v>412</v>
      </c>
      <c r="F1327" s="230"/>
      <c r="G1327" s="197"/>
      <c r="H1327" s="158">
        <f t="shared" ref="H1327:I1327" si="708">H1328+H1329</f>
        <v>311000</v>
      </c>
      <c r="I1327" s="158">
        <f t="shared" si="708"/>
        <v>0</v>
      </c>
      <c r="J1327" s="158">
        <f t="shared" ref="J1327" si="709">J1328+J1329</f>
        <v>0</v>
      </c>
      <c r="K1327" s="158">
        <f t="shared" si="686"/>
        <v>311000</v>
      </c>
    </row>
    <row r="1328" spans="1:11" s="262" customFormat="1" ht="15" x14ac:dyDescent="0.2">
      <c r="A1328" s="172" t="s">
        <v>649</v>
      </c>
      <c r="B1328" s="193" t="s">
        <v>626</v>
      </c>
      <c r="C1328" s="193">
        <v>563</v>
      </c>
      <c r="D1328" s="172" t="s">
        <v>18</v>
      </c>
      <c r="E1328" s="173">
        <v>4123</v>
      </c>
      <c r="F1328" s="228" t="s">
        <v>133</v>
      </c>
      <c r="G1328" s="189"/>
      <c r="H1328" s="222">
        <v>28000</v>
      </c>
      <c r="I1328" s="222"/>
      <c r="J1328" s="222"/>
      <c r="K1328" s="222">
        <f t="shared" si="686"/>
        <v>28000</v>
      </c>
    </row>
    <row r="1329" spans="1:11" s="260" customFormat="1" ht="15" x14ac:dyDescent="0.2">
      <c r="A1329" s="172" t="s">
        <v>649</v>
      </c>
      <c r="B1329" s="193" t="s">
        <v>626</v>
      </c>
      <c r="C1329" s="193">
        <v>563</v>
      </c>
      <c r="D1329" s="172" t="s">
        <v>18</v>
      </c>
      <c r="E1329" s="173">
        <v>4126</v>
      </c>
      <c r="F1329" s="228" t="s">
        <v>4</v>
      </c>
      <c r="G1329" s="189"/>
      <c r="H1329" s="222">
        <v>283000</v>
      </c>
      <c r="I1329" s="222"/>
      <c r="J1329" s="222"/>
      <c r="K1329" s="222">
        <f t="shared" si="686"/>
        <v>283000</v>
      </c>
    </row>
    <row r="1330" spans="1:11" s="263" customFormat="1" x14ac:dyDescent="0.2">
      <c r="A1330" s="352" t="s">
        <v>649</v>
      </c>
      <c r="B1330" s="302" t="s">
        <v>626</v>
      </c>
      <c r="C1330" s="285">
        <v>563</v>
      </c>
      <c r="D1330" s="285"/>
      <c r="E1330" s="286">
        <v>42</v>
      </c>
      <c r="F1330" s="287"/>
      <c r="G1330" s="288"/>
      <c r="H1330" s="289">
        <f t="shared" ref="H1330:I1330" si="710">H1331+H1336</f>
        <v>461900</v>
      </c>
      <c r="I1330" s="289">
        <f t="shared" si="710"/>
        <v>0</v>
      </c>
      <c r="J1330" s="289">
        <f t="shared" ref="J1330" si="711">J1331+J1336</f>
        <v>0</v>
      </c>
      <c r="K1330" s="289">
        <f t="shared" si="686"/>
        <v>461900</v>
      </c>
    </row>
    <row r="1331" spans="1:11" s="262" customFormat="1" x14ac:dyDescent="0.2">
      <c r="A1331" s="170" t="s">
        <v>649</v>
      </c>
      <c r="B1331" s="194" t="s">
        <v>626</v>
      </c>
      <c r="C1331" s="194">
        <v>563</v>
      </c>
      <c r="D1331" s="170"/>
      <c r="E1331" s="171">
        <v>422</v>
      </c>
      <c r="F1331" s="230"/>
      <c r="G1331" s="197"/>
      <c r="H1331" s="158">
        <f t="shared" ref="H1331:I1331" si="712">SUM(H1332:H1335)</f>
        <v>460900</v>
      </c>
      <c r="I1331" s="158">
        <f t="shared" si="712"/>
        <v>0</v>
      </c>
      <c r="J1331" s="158">
        <f t="shared" ref="J1331" si="713">SUM(J1332:J1335)</f>
        <v>0</v>
      </c>
      <c r="K1331" s="158">
        <f t="shared" si="686"/>
        <v>460900</v>
      </c>
    </row>
    <row r="1332" spans="1:11" s="260" customFormat="1" ht="15" x14ac:dyDescent="0.2">
      <c r="A1332" s="172" t="s">
        <v>649</v>
      </c>
      <c r="B1332" s="193" t="s">
        <v>626</v>
      </c>
      <c r="C1332" s="193">
        <v>563</v>
      </c>
      <c r="D1332" s="172" t="s">
        <v>18</v>
      </c>
      <c r="E1332" s="173">
        <v>4221</v>
      </c>
      <c r="F1332" s="228" t="s">
        <v>129</v>
      </c>
      <c r="G1332" s="189"/>
      <c r="H1332" s="222">
        <v>192600</v>
      </c>
      <c r="I1332" s="222"/>
      <c r="J1332" s="222"/>
      <c r="K1332" s="222">
        <f t="shared" si="686"/>
        <v>192600</v>
      </c>
    </row>
    <row r="1333" spans="1:11" s="263" customFormat="1" x14ac:dyDescent="0.2">
      <c r="A1333" s="172" t="s">
        <v>649</v>
      </c>
      <c r="B1333" s="193" t="s">
        <v>626</v>
      </c>
      <c r="C1333" s="193">
        <v>563</v>
      </c>
      <c r="D1333" s="172" t="s">
        <v>18</v>
      </c>
      <c r="E1333" s="173">
        <v>4222</v>
      </c>
      <c r="F1333" s="228" t="s">
        <v>130</v>
      </c>
      <c r="G1333" s="189"/>
      <c r="H1333" s="222">
        <v>1000</v>
      </c>
      <c r="I1333" s="222"/>
      <c r="J1333" s="222"/>
      <c r="K1333" s="222">
        <f t="shared" si="686"/>
        <v>1000</v>
      </c>
    </row>
    <row r="1334" spans="1:11" s="262" customFormat="1" ht="15" x14ac:dyDescent="0.2">
      <c r="A1334" s="172" t="s">
        <v>649</v>
      </c>
      <c r="B1334" s="193" t="s">
        <v>626</v>
      </c>
      <c r="C1334" s="193">
        <v>563</v>
      </c>
      <c r="D1334" s="172" t="s">
        <v>18</v>
      </c>
      <c r="E1334" s="173">
        <v>4223</v>
      </c>
      <c r="F1334" s="226" t="s">
        <v>131</v>
      </c>
      <c r="G1334" s="164"/>
      <c r="H1334" s="222">
        <v>266300</v>
      </c>
      <c r="I1334" s="222"/>
      <c r="J1334" s="222"/>
      <c r="K1334" s="222">
        <f t="shared" si="686"/>
        <v>266300</v>
      </c>
    </row>
    <row r="1335" spans="1:11" s="260" customFormat="1" ht="15" x14ac:dyDescent="0.2">
      <c r="A1335" s="172" t="s">
        <v>649</v>
      </c>
      <c r="B1335" s="193" t="s">
        <v>626</v>
      </c>
      <c r="C1335" s="193">
        <v>563</v>
      </c>
      <c r="D1335" s="172" t="s">
        <v>18</v>
      </c>
      <c r="E1335" s="173">
        <v>4227</v>
      </c>
      <c r="F1335" s="228" t="s">
        <v>132</v>
      </c>
      <c r="G1335" s="189"/>
      <c r="H1335" s="222">
        <v>1000</v>
      </c>
      <c r="I1335" s="222"/>
      <c r="J1335" s="222"/>
      <c r="K1335" s="222">
        <f t="shared" si="686"/>
        <v>1000</v>
      </c>
    </row>
    <row r="1336" spans="1:11" s="260" customFormat="1" x14ac:dyDescent="0.2">
      <c r="A1336" s="170" t="s">
        <v>649</v>
      </c>
      <c r="B1336" s="194" t="s">
        <v>626</v>
      </c>
      <c r="C1336" s="194">
        <v>563</v>
      </c>
      <c r="D1336" s="170"/>
      <c r="E1336" s="171">
        <v>423</v>
      </c>
      <c r="F1336" s="230"/>
      <c r="G1336" s="197"/>
      <c r="H1336" s="158">
        <f t="shared" ref="H1336:J1336" si="714">H1337</f>
        <v>1000</v>
      </c>
      <c r="I1336" s="158">
        <f t="shared" si="714"/>
        <v>0</v>
      </c>
      <c r="J1336" s="158">
        <f t="shared" si="714"/>
        <v>0</v>
      </c>
      <c r="K1336" s="158">
        <f t="shared" si="686"/>
        <v>1000</v>
      </c>
    </row>
    <row r="1337" spans="1:11" s="262" customFormat="1" ht="15" x14ac:dyDescent="0.2">
      <c r="A1337" s="172" t="s">
        <v>649</v>
      </c>
      <c r="B1337" s="193" t="s">
        <v>626</v>
      </c>
      <c r="C1337" s="193">
        <v>563</v>
      </c>
      <c r="D1337" s="172" t="s">
        <v>18</v>
      </c>
      <c r="E1337" s="173">
        <v>4231</v>
      </c>
      <c r="F1337" s="228" t="s">
        <v>128</v>
      </c>
      <c r="G1337" s="189"/>
      <c r="H1337" s="222">
        <v>1000</v>
      </c>
      <c r="I1337" s="222"/>
      <c r="J1337" s="222"/>
      <c r="K1337" s="222">
        <f t="shared" si="686"/>
        <v>1000</v>
      </c>
    </row>
    <row r="1338" spans="1:11" s="262" customFormat="1" ht="56.25" x14ac:dyDescent="0.2">
      <c r="A1338" s="357" t="s">
        <v>649</v>
      </c>
      <c r="B1338" s="310" t="s">
        <v>633</v>
      </c>
      <c r="C1338" s="310"/>
      <c r="D1338" s="310"/>
      <c r="E1338" s="312"/>
      <c r="F1338" s="313" t="s">
        <v>634</v>
      </c>
      <c r="G1338" s="314" t="s">
        <v>645</v>
      </c>
      <c r="H1338" s="311">
        <f>H1342+H1345+H1348+H1352+H1339</f>
        <v>16251860</v>
      </c>
      <c r="I1338" s="311">
        <f>I1342+I1345+I1348+I1352+I1339</f>
        <v>10600000</v>
      </c>
      <c r="J1338" s="311">
        <f>J1342+J1345+J1348+J1352+J1339</f>
        <v>9414784</v>
      </c>
      <c r="K1338" s="311">
        <f t="shared" si="686"/>
        <v>15066644</v>
      </c>
    </row>
    <row r="1339" spans="1:11" s="260" customFormat="1" x14ac:dyDescent="0.2">
      <c r="A1339" s="352" t="s">
        <v>649</v>
      </c>
      <c r="B1339" s="302" t="s">
        <v>633</v>
      </c>
      <c r="C1339" s="285">
        <v>12</v>
      </c>
      <c r="D1339" s="285"/>
      <c r="E1339" s="286">
        <v>35</v>
      </c>
      <c r="F1339" s="287"/>
      <c r="G1339" s="288"/>
      <c r="H1339" s="289">
        <f t="shared" ref="H1339:J1339" si="715">H1340</f>
        <v>1414500</v>
      </c>
      <c r="I1339" s="289">
        <f t="shared" si="715"/>
        <v>548210</v>
      </c>
      <c r="J1339" s="289">
        <f t="shared" si="715"/>
        <v>0</v>
      </c>
      <c r="K1339" s="289">
        <f t="shared" si="686"/>
        <v>866290</v>
      </c>
    </row>
    <row r="1340" spans="1:11" s="263" customFormat="1" x14ac:dyDescent="0.2">
      <c r="A1340" s="170" t="s">
        <v>649</v>
      </c>
      <c r="B1340" s="194" t="s">
        <v>633</v>
      </c>
      <c r="C1340" s="194">
        <v>12</v>
      </c>
      <c r="D1340" s="170"/>
      <c r="E1340" s="171">
        <v>351</v>
      </c>
      <c r="F1340" s="230"/>
      <c r="G1340" s="197"/>
      <c r="H1340" s="175">
        <f t="shared" ref="H1340:J1340" si="716">SUM(H1341)</f>
        <v>1414500</v>
      </c>
      <c r="I1340" s="175">
        <f t="shared" si="716"/>
        <v>548210</v>
      </c>
      <c r="J1340" s="175">
        <f t="shared" si="716"/>
        <v>0</v>
      </c>
      <c r="K1340" s="175">
        <f t="shared" si="686"/>
        <v>866290</v>
      </c>
    </row>
    <row r="1341" spans="1:11" s="262" customFormat="1" ht="30" x14ac:dyDescent="0.2">
      <c r="A1341" s="172" t="s">
        <v>649</v>
      </c>
      <c r="B1341" s="193" t="s">
        <v>633</v>
      </c>
      <c r="C1341" s="193">
        <v>12</v>
      </c>
      <c r="D1341" s="172" t="s">
        <v>26</v>
      </c>
      <c r="E1341" s="173">
        <v>3512</v>
      </c>
      <c r="F1341" s="228" t="s">
        <v>140</v>
      </c>
      <c r="G1341" s="205"/>
      <c r="H1341" s="244">
        <v>1414500</v>
      </c>
      <c r="I1341" s="244">
        <v>548210</v>
      </c>
      <c r="J1341" s="244"/>
      <c r="K1341" s="244">
        <f t="shared" si="686"/>
        <v>866290</v>
      </c>
    </row>
    <row r="1342" spans="1:11" s="166" customFormat="1" x14ac:dyDescent="0.2">
      <c r="A1342" s="352" t="s">
        <v>649</v>
      </c>
      <c r="B1342" s="302" t="s">
        <v>633</v>
      </c>
      <c r="C1342" s="285">
        <v>12</v>
      </c>
      <c r="D1342" s="285"/>
      <c r="E1342" s="286">
        <v>38</v>
      </c>
      <c r="F1342" s="287"/>
      <c r="G1342" s="288"/>
      <c r="H1342" s="289">
        <f t="shared" ref="H1342:J1342" si="717">H1343</f>
        <v>13637360</v>
      </c>
      <c r="I1342" s="289">
        <f t="shared" si="717"/>
        <v>9451790</v>
      </c>
      <c r="J1342" s="289">
        <f t="shared" si="717"/>
        <v>0</v>
      </c>
      <c r="K1342" s="289">
        <f t="shared" si="686"/>
        <v>4185570</v>
      </c>
    </row>
    <row r="1343" spans="1:11" s="167" customFormat="1" x14ac:dyDescent="0.2">
      <c r="A1343" s="170" t="s">
        <v>649</v>
      </c>
      <c r="B1343" s="194" t="s">
        <v>633</v>
      </c>
      <c r="C1343" s="194">
        <v>12</v>
      </c>
      <c r="D1343" s="170"/>
      <c r="E1343" s="171">
        <v>386</v>
      </c>
      <c r="F1343" s="230"/>
      <c r="G1343" s="197"/>
      <c r="H1343" s="175">
        <f t="shared" ref="H1343:J1343" si="718">SUM(H1344)</f>
        <v>13637360</v>
      </c>
      <c r="I1343" s="175">
        <f t="shared" si="718"/>
        <v>9451790</v>
      </c>
      <c r="J1343" s="175">
        <f t="shared" si="718"/>
        <v>0</v>
      </c>
      <c r="K1343" s="175">
        <f t="shared" si="686"/>
        <v>4185570</v>
      </c>
    </row>
    <row r="1344" spans="1:11" s="166" customFormat="1" ht="45" x14ac:dyDescent="0.2">
      <c r="A1344" s="172" t="s">
        <v>649</v>
      </c>
      <c r="B1344" s="193" t="s">
        <v>633</v>
      </c>
      <c r="C1344" s="193">
        <v>12</v>
      </c>
      <c r="D1344" s="172" t="s">
        <v>26</v>
      </c>
      <c r="E1344" s="173">
        <v>3861</v>
      </c>
      <c r="F1344" s="228" t="s">
        <v>282</v>
      </c>
      <c r="G1344" s="205"/>
      <c r="H1344" s="244">
        <v>13637360</v>
      </c>
      <c r="I1344" s="244">
        <v>9451790</v>
      </c>
      <c r="J1344" s="244"/>
      <c r="K1344" s="244">
        <f t="shared" si="686"/>
        <v>4185570</v>
      </c>
    </row>
    <row r="1345" spans="1:11" s="223" customFormat="1" x14ac:dyDescent="0.2">
      <c r="A1345" s="352" t="s">
        <v>649</v>
      </c>
      <c r="B1345" s="302" t="s">
        <v>633</v>
      </c>
      <c r="C1345" s="285">
        <v>563</v>
      </c>
      <c r="D1345" s="285"/>
      <c r="E1345" s="286">
        <v>35</v>
      </c>
      <c r="F1345" s="287"/>
      <c r="G1345" s="288"/>
      <c r="H1345" s="289">
        <f t="shared" ref="H1345:J1346" si="719">H1346</f>
        <v>200000</v>
      </c>
      <c r="I1345" s="289">
        <f t="shared" si="719"/>
        <v>0</v>
      </c>
      <c r="J1345" s="289">
        <f t="shared" si="719"/>
        <v>6481311</v>
      </c>
      <c r="K1345" s="289">
        <f t="shared" si="686"/>
        <v>6681311</v>
      </c>
    </row>
    <row r="1346" spans="1:11" s="223" customFormat="1" x14ac:dyDescent="0.2">
      <c r="A1346" s="170" t="s">
        <v>649</v>
      </c>
      <c r="B1346" s="194" t="s">
        <v>633</v>
      </c>
      <c r="C1346" s="194">
        <v>563</v>
      </c>
      <c r="D1346" s="170"/>
      <c r="E1346" s="171">
        <v>353</v>
      </c>
      <c r="F1346" s="230"/>
      <c r="G1346" s="197"/>
      <c r="H1346" s="175">
        <f t="shared" si="719"/>
        <v>200000</v>
      </c>
      <c r="I1346" s="175">
        <f t="shared" si="719"/>
        <v>0</v>
      </c>
      <c r="J1346" s="175">
        <f t="shared" si="719"/>
        <v>6481311</v>
      </c>
      <c r="K1346" s="175">
        <f t="shared" si="686"/>
        <v>6681311</v>
      </c>
    </row>
    <row r="1347" spans="1:11" s="166" customFormat="1" ht="45" x14ac:dyDescent="0.2">
      <c r="A1347" s="172" t="s">
        <v>649</v>
      </c>
      <c r="B1347" s="193" t="s">
        <v>633</v>
      </c>
      <c r="C1347" s="193">
        <v>563</v>
      </c>
      <c r="D1347" s="172" t="s">
        <v>26</v>
      </c>
      <c r="E1347" s="173">
        <v>3531</v>
      </c>
      <c r="F1347" s="228" t="s">
        <v>666</v>
      </c>
      <c r="G1347" s="205"/>
      <c r="H1347" s="222">
        <v>200000</v>
      </c>
      <c r="I1347" s="222"/>
      <c r="J1347" s="222">
        <v>6481311</v>
      </c>
      <c r="K1347" s="222">
        <f t="shared" ref="K1347:K1410" si="720">H1347-I1347+J1347</f>
        <v>6681311</v>
      </c>
    </row>
    <row r="1348" spans="1:11" s="223" customFormat="1" x14ac:dyDescent="0.2">
      <c r="A1348" s="352" t="s">
        <v>649</v>
      </c>
      <c r="B1348" s="302" t="s">
        <v>633</v>
      </c>
      <c r="C1348" s="285">
        <v>563</v>
      </c>
      <c r="D1348" s="285"/>
      <c r="E1348" s="286">
        <v>36</v>
      </c>
      <c r="F1348" s="287"/>
      <c r="G1348" s="288"/>
      <c r="H1348" s="289">
        <f t="shared" ref="H1348:J1348" si="721">H1349</f>
        <v>400000</v>
      </c>
      <c r="I1348" s="289">
        <f t="shared" si="721"/>
        <v>0</v>
      </c>
      <c r="J1348" s="289">
        <f t="shared" si="721"/>
        <v>2933473</v>
      </c>
      <c r="K1348" s="289">
        <f t="shared" si="720"/>
        <v>3333473</v>
      </c>
    </row>
    <row r="1349" spans="1:11" s="166" customFormat="1" x14ac:dyDescent="0.2">
      <c r="A1349" s="170" t="s">
        <v>649</v>
      </c>
      <c r="B1349" s="194" t="s">
        <v>633</v>
      </c>
      <c r="C1349" s="194">
        <v>563</v>
      </c>
      <c r="D1349" s="170"/>
      <c r="E1349" s="171">
        <v>368</v>
      </c>
      <c r="F1349" s="230"/>
      <c r="G1349" s="197"/>
      <c r="H1349" s="158">
        <f t="shared" ref="H1349:I1349" si="722">SUM(H1350:H1351)</f>
        <v>400000</v>
      </c>
      <c r="I1349" s="158">
        <f t="shared" si="722"/>
        <v>0</v>
      </c>
      <c r="J1349" s="158">
        <f t="shared" ref="J1349" si="723">SUM(J1350:J1351)</f>
        <v>2933473</v>
      </c>
      <c r="K1349" s="158">
        <f t="shared" si="720"/>
        <v>3333473</v>
      </c>
    </row>
    <row r="1350" spans="1:11" s="223" customFormat="1" ht="30" x14ac:dyDescent="0.2">
      <c r="A1350" s="172" t="s">
        <v>649</v>
      </c>
      <c r="B1350" s="193" t="s">
        <v>633</v>
      </c>
      <c r="C1350" s="193">
        <v>563</v>
      </c>
      <c r="D1350" s="172" t="s">
        <v>26</v>
      </c>
      <c r="E1350" s="173">
        <v>3681</v>
      </c>
      <c r="F1350" s="228" t="s">
        <v>625</v>
      </c>
      <c r="G1350" s="205"/>
      <c r="H1350" s="222">
        <v>200000</v>
      </c>
      <c r="I1350" s="222"/>
      <c r="J1350" s="222">
        <v>1546613</v>
      </c>
      <c r="K1350" s="222">
        <f t="shared" si="720"/>
        <v>1746613</v>
      </c>
    </row>
    <row r="1351" spans="1:11" s="166" customFormat="1" ht="30" x14ac:dyDescent="0.2">
      <c r="A1351" s="172" t="s">
        <v>649</v>
      </c>
      <c r="B1351" s="193" t="s">
        <v>633</v>
      </c>
      <c r="C1351" s="193">
        <v>563</v>
      </c>
      <c r="D1351" s="172" t="s">
        <v>26</v>
      </c>
      <c r="E1351" s="173">
        <v>3682</v>
      </c>
      <c r="F1351" s="228" t="s">
        <v>620</v>
      </c>
      <c r="G1351" s="205"/>
      <c r="H1351" s="222">
        <v>200000</v>
      </c>
      <c r="I1351" s="222"/>
      <c r="J1351" s="222">
        <v>1386860</v>
      </c>
      <c r="K1351" s="222">
        <f t="shared" si="720"/>
        <v>1586860</v>
      </c>
    </row>
    <row r="1352" spans="1:11" s="166" customFormat="1" x14ac:dyDescent="0.2">
      <c r="A1352" s="352" t="s">
        <v>649</v>
      </c>
      <c r="B1352" s="302" t="s">
        <v>633</v>
      </c>
      <c r="C1352" s="285">
        <v>563</v>
      </c>
      <c r="D1352" s="285"/>
      <c r="E1352" s="286">
        <v>38</v>
      </c>
      <c r="F1352" s="287"/>
      <c r="G1352" s="288"/>
      <c r="H1352" s="289">
        <f t="shared" ref="H1352:J1352" si="724">H1353</f>
        <v>600000</v>
      </c>
      <c r="I1352" s="289">
        <f t="shared" si="724"/>
        <v>600000</v>
      </c>
      <c r="J1352" s="289">
        <f t="shared" si="724"/>
        <v>0</v>
      </c>
      <c r="K1352" s="289">
        <f t="shared" si="720"/>
        <v>0</v>
      </c>
    </row>
    <row r="1353" spans="1:11" s="223" customFormat="1" x14ac:dyDescent="0.2">
      <c r="A1353" s="170" t="s">
        <v>649</v>
      </c>
      <c r="B1353" s="194" t="s">
        <v>633</v>
      </c>
      <c r="C1353" s="194">
        <v>563</v>
      </c>
      <c r="D1353" s="170"/>
      <c r="E1353" s="171">
        <v>386</v>
      </c>
      <c r="F1353" s="230"/>
      <c r="G1353" s="197"/>
      <c r="H1353" s="175">
        <f t="shared" ref="H1353:J1353" si="725">SUM(H1354:H1354)</f>
        <v>600000</v>
      </c>
      <c r="I1353" s="175">
        <f t="shared" si="725"/>
        <v>600000</v>
      </c>
      <c r="J1353" s="175">
        <f t="shared" si="725"/>
        <v>0</v>
      </c>
      <c r="K1353" s="175">
        <f t="shared" si="720"/>
        <v>0</v>
      </c>
    </row>
    <row r="1354" spans="1:11" s="166" customFormat="1" ht="15" x14ac:dyDescent="0.2">
      <c r="A1354" s="172" t="s">
        <v>649</v>
      </c>
      <c r="B1354" s="193" t="s">
        <v>633</v>
      </c>
      <c r="C1354" s="193">
        <v>563</v>
      </c>
      <c r="D1354" s="172" t="s">
        <v>26</v>
      </c>
      <c r="E1354" s="173">
        <v>3864</v>
      </c>
      <c r="F1354" s="228" t="s">
        <v>667</v>
      </c>
      <c r="G1354" s="205"/>
      <c r="H1354" s="222">
        <v>600000</v>
      </c>
      <c r="I1354" s="222">
        <v>600000</v>
      </c>
      <c r="J1354" s="222"/>
      <c r="K1354" s="222">
        <f t="shared" si="720"/>
        <v>0</v>
      </c>
    </row>
    <row r="1355" spans="1:11" s="166" customFormat="1" ht="56.25" x14ac:dyDescent="0.2">
      <c r="A1355" s="308" t="s">
        <v>649</v>
      </c>
      <c r="B1355" s="308" t="s">
        <v>630</v>
      </c>
      <c r="C1355" s="308"/>
      <c r="D1355" s="308"/>
      <c r="E1355" s="304"/>
      <c r="F1355" s="299" t="s">
        <v>726</v>
      </c>
      <c r="G1355" s="300" t="s">
        <v>645</v>
      </c>
      <c r="H1355" s="301">
        <f>H1364+H1394+H1356+H1383+H1386+H1413</f>
        <v>1229420</v>
      </c>
      <c r="I1355" s="301">
        <f>I1364+I1394+I1356+I1383+I1386+I1413</f>
        <v>455100</v>
      </c>
      <c r="J1355" s="301">
        <f>J1364+J1394+J1356+J1383+J1386+J1413</f>
        <v>0</v>
      </c>
      <c r="K1355" s="301">
        <f t="shared" si="720"/>
        <v>774320</v>
      </c>
    </row>
    <row r="1356" spans="1:11" s="166" customFormat="1" x14ac:dyDescent="0.2">
      <c r="A1356" s="352" t="s">
        <v>649</v>
      </c>
      <c r="B1356" s="302" t="s">
        <v>630</v>
      </c>
      <c r="C1356" s="285">
        <v>11</v>
      </c>
      <c r="D1356" s="285"/>
      <c r="E1356" s="286">
        <v>31</v>
      </c>
      <c r="F1356" s="287"/>
      <c r="G1356" s="288"/>
      <c r="H1356" s="289">
        <f t="shared" ref="H1356:I1356" si="726">H1357+H1360+H1362</f>
        <v>4000</v>
      </c>
      <c r="I1356" s="289">
        <f t="shared" si="726"/>
        <v>0</v>
      </c>
      <c r="J1356" s="289">
        <f t="shared" ref="J1356" si="727">J1357+J1360+J1362</f>
        <v>0</v>
      </c>
      <c r="K1356" s="289">
        <f t="shared" si="720"/>
        <v>4000</v>
      </c>
    </row>
    <row r="1357" spans="1:11" s="223" customFormat="1" x14ac:dyDescent="0.2">
      <c r="A1357" s="170" t="s">
        <v>649</v>
      </c>
      <c r="B1357" s="194" t="s">
        <v>630</v>
      </c>
      <c r="C1357" s="194">
        <v>11</v>
      </c>
      <c r="D1357" s="170"/>
      <c r="E1357" s="171">
        <v>311</v>
      </c>
      <c r="F1357" s="230"/>
      <c r="G1357" s="197"/>
      <c r="H1357" s="158">
        <f t="shared" ref="H1357:I1357" si="728">H1358+H1359</f>
        <v>2000</v>
      </c>
      <c r="I1357" s="158">
        <f t="shared" si="728"/>
        <v>0</v>
      </c>
      <c r="J1357" s="158">
        <f t="shared" ref="J1357" si="729">J1358+J1359</f>
        <v>0</v>
      </c>
      <c r="K1357" s="158">
        <f t="shared" si="720"/>
        <v>2000</v>
      </c>
    </row>
    <row r="1358" spans="1:11" s="166" customFormat="1" ht="15" x14ac:dyDescent="0.2">
      <c r="A1358" s="172" t="s">
        <v>649</v>
      </c>
      <c r="B1358" s="193" t="s">
        <v>630</v>
      </c>
      <c r="C1358" s="193">
        <v>11</v>
      </c>
      <c r="D1358" s="172" t="s">
        <v>18</v>
      </c>
      <c r="E1358" s="173">
        <v>3111</v>
      </c>
      <c r="F1358" s="228" t="s">
        <v>19</v>
      </c>
      <c r="G1358" s="205"/>
      <c r="H1358" s="244">
        <v>1000</v>
      </c>
      <c r="I1358" s="244"/>
      <c r="J1358" s="244"/>
      <c r="K1358" s="244">
        <f t="shared" si="720"/>
        <v>1000</v>
      </c>
    </row>
    <row r="1359" spans="1:11" s="223" customFormat="1" ht="15" x14ac:dyDescent="0.2">
      <c r="A1359" s="172" t="s">
        <v>649</v>
      </c>
      <c r="B1359" s="193" t="s">
        <v>630</v>
      </c>
      <c r="C1359" s="193">
        <v>11</v>
      </c>
      <c r="D1359" s="172" t="s">
        <v>18</v>
      </c>
      <c r="E1359" s="173">
        <v>3113</v>
      </c>
      <c r="F1359" s="228" t="s">
        <v>20</v>
      </c>
      <c r="G1359" s="205"/>
      <c r="H1359" s="244">
        <v>1000</v>
      </c>
      <c r="I1359" s="244"/>
      <c r="J1359" s="244"/>
      <c r="K1359" s="244">
        <f t="shared" si="720"/>
        <v>1000</v>
      </c>
    </row>
    <row r="1360" spans="1:11" s="223" customFormat="1" x14ac:dyDescent="0.2">
      <c r="A1360" s="170" t="s">
        <v>649</v>
      </c>
      <c r="B1360" s="194" t="s">
        <v>630</v>
      </c>
      <c r="C1360" s="194">
        <v>11</v>
      </c>
      <c r="D1360" s="170"/>
      <c r="E1360" s="171">
        <v>312</v>
      </c>
      <c r="F1360" s="230"/>
      <c r="G1360" s="197"/>
      <c r="H1360" s="175">
        <f t="shared" ref="H1360:J1360" si="730">H1361</f>
        <v>1000</v>
      </c>
      <c r="I1360" s="175">
        <f t="shared" si="730"/>
        <v>0</v>
      </c>
      <c r="J1360" s="175">
        <f t="shared" si="730"/>
        <v>0</v>
      </c>
      <c r="K1360" s="175">
        <f t="shared" si="720"/>
        <v>1000</v>
      </c>
    </row>
    <row r="1361" spans="1:11" s="223" customFormat="1" ht="15" x14ac:dyDescent="0.2">
      <c r="A1361" s="172" t="s">
        <v>649</v>
      </c>
      <c r="B1361" s="193" t="s">
        <v>630</v>
      </c>
      <c r="C1361" s="193">
        <v>11</v>
      </c>
      <c r="D1361" s="172" t="s">
        <v>18</v>
      </c>
      <c r="E1361" s="173">
        <v>3121</v>
      </c>
      <c r="F1361" s="226" t="s">
        <v>138</v>
      </c>
      <c r="G1361" s="220"/>
      <c r="H1361" s="244">
        <v>1000</v>
      </c>
      <c r="I1361" s="244"/>
      <c r="J1361" s="244"/>
      <c r="K1361" s="244">
        <f t="shared" si="720"/>
        <v>1000</v>
      </c>
    </row>
    <row r="1362" spans="1:11" s="223" customFormat="1" x14ac:dyDescent="0.2">
      <c r="A1362" s="170" t="s">
        <v>649</v>
      </c>
      <c r="B1362" s="194" t="s">
        <v>630</v>
      </c>
      <c r="C1362" s="194">
        <v>11</v>
      </c>
      <c r="D1362" s="170"/>
      <c r="E1362" s="171">
        <v>313</v>
      </c>
      <c r="F1362" s="230"/>
      <c r="G1362" s="197"/>
      <c r="H1362" s="158">
        <f t="shared" ref="H1362:J1362" si="731">H1363</f>
        <v>1000</v>
      </c>
      <c r="I1362" s="158">
        <f t="shared" si="731"/>
        <v>0</v>
      </c>
      <c r="J1362" s="158">
        <f t="shared" si="731"/>
        <v>0</v>
      </c>
      <c r="K1362" s="158">
        <f t="shared" si="720"/>
        <v>1000</v>
      </c>
    </row>
    <row r="1363" spans="1:11" s="223" customFormat="1" ht="15" x14ac:dyDescent="0.2">
      <c r="A1363" s="172" t="s">
        <v>649</v>
      </c>
      <c r="B1363" s="193" t="s">
        <v>630</v>
      </c>
      <c r="C1363" s="193">
        <v>11</v>
      </c>
      <c r="D1363" s="172" t="s">
        <v>18</v>
      </c>
      <c r="E1363" s="173">
        <v>3132</v>
      </c>
      <c r="F1363" s="228" t="s">
        <v>280</v>
      </c>
      <c r="G1363" s="205"/>
      <c r="H1363" s="244">
        <v>1000</v>
      </c>
      <c r="I1363" s="244"/>
      <c r="J1363" s="244"/>
      <c r="K1363" s="244">
        <f t="shared" si="720"/>
        <v>1000</v>
      </c>
    </row>
    <row r="1364" spans="1:11" s="223" customFormat="1" x14ac:dyDescent="0.2">
      <c r="A1364" s="352" t="s">
        <v>649</v>
      </c>
      <c r="B1364" s="302" t="s">
        <v>630</v>
      </c>
      <c r="C1364" s="285">
        <v>11</v>
      </c>
      <c r="D1364" s="285"/>
      <c r="E1364" s="286">
        <v>32</v>
      </c>
      <c r="F1364" s="287"/>
      <c r="G1364" s="288"/>
      <c r="H1364" s="289">
        <f t="shared" ref="H1364:I1364" si="732">H1365+H1369+H1371+H1381+H1379</f>
        <v>199564</v>
      </c>
      <c r="I1364" s="289">
        <f t="shared" si="732"/>
        <v>80300</v>
      </c>
      <c r="J1364" s="289">
        <f t="shared" ref="J1364" si="733">J1365+J1369+J1371+J1381+J1379</f>
        <v>0</v>
      </c>
      <c r="K1364" s="289">
        <f t="shared" si="720"/>
        <v>119264</v>
      </c>
    </row>
    <row r="1365" spans="1:11" s="166" customFormat="1" x14ac:dyDescent="0.2">
      <c r="A1365" s="170" t="s">
        <v>649</v>
      </c>
      <c r="B1365" s="169" t="s">
        <v>630</v>
      </c>
      <c r="C1365" s="169">
        <v>11</v>
      </c>
      <c r="D1365" s="170"/>
      <c r="E1365" s="171">
        <v>321</v>
      </c>
      <c r="F1365" s="230"/>
      <c r="G1365" s="197"/>
      <c r="H1365" s="158">
        <f t="shared" ref="H1365:I1365" si="734">H1366+H1367+H1368</f>
        <v>29000</v>
      </c>
      <c r="I1365" s="158">
        <f t="shared" si="734"/>
        <v>24150</v>
      </c>
      <c r="J1365" s="158">
        <f t="shared" ref="J1365" si="735">J1366+J1367+J1368</f>
        <v>0</v>
      </c>
      <c r="K1365" s="158">
        <f t="shared" si="720"/>
        <v>4850</v>
      </c>
    </row>
    <row r="1366" spans="1:11" s="167" customFormat="1" x14ac:dyDescent="0.2">
      <c r="A1366" s="172" t="s">
        <v>649</v>
      </c>
      <c r="B1366" s="145" t="s">
        <v>630</v>
      </c>
      <c r="C1366" s="145">
        <v>11</v>
      </c>
      <c r="D1366" s="172" t="s">
        <v>18</v>
      </c>
      <c r="E1366" s="173">
        <v>3211</v>
      </c>
      <c r="F1366" s="228" t="s">
        <v>110</v>
      </c>
      <c r="G1366" s="205"/>
      <c r="H1366" s="244">
        <v>27000</v>
      </c>
      <c r="I1366" s="244">
        <v>24150</v>
      </c>
      <c r="J1366" s="244"/>
      <c r="K1366" s="244">
        <f t="shared" si="720"/>
        <v>2850</v>
      </c>
    </row>
    <row r="1367" spans="1:11" s="166" customFormat="1" ht="30" x14ac:dyDescent="0.2">
      <c r="A1367" s="172" t="s">
        <v>649</v>
      </c>
      <c r="B1367" s="193" t="s">
        <v>630</v>
      </c>
      <c r="C1367" s="193">
        <v>11</v>
      </c>
      <c r="D1367" s="172" t="s">
        <v>18</v>
      </c>
      <c r="E1367" s="173">
        <v>3212</v>
      </c>
      <c r="F1367" s="228" t="s">
        <v>111</v>
      </c>
      <c r="G1367" s="189"/>
      <c r="H1367" s="222">
        <v>1000</v>
      </c>
      <c r="I1367" s="222"/>
      <c r="J1367" s="222"/>
      <c r="K1367" s="222">
        <f t="shared" si="720"/>
        <v>1000</v>
      </c>
    </row>
    <row r="1368" spans="1:11" s="166" customFormat="1" ht="15" x14ac:dyDescent="0.2">
      <c r="A1368" s="172" t="s">
        <v>649</v>
      </c>
      <c r="B1368" s="193" t="s">
        <v>630</v>
      </c>
      <c r="C1368" s="193">
        <v>11</v>
      </c>
      <c r="D1368" s="172" t="s">
        <v>18</v>
      </c>
      <c r="E1368" s="173">
        <v>3213</v>
      </c>
      <c r="F1368" s="228" t="s">
        <v>112</v>
      </c>
      <c r="G1368" s="189"/>
      <c r="H1368" s="222">
        <v>1000</v>
      </c>
      <c r="I1368" s="222"/>
      <c r="J1368" s="222"/>
      <c r="K1368" s="222">
        <f t="shared" si="720"/>
        <v>1000</v>
      </c>
    </row>
    <row r="1369" spans="1:11" s="223" customFormat="1" x14ac:dyDescent="0.2">
      <c r="A1369" s="170" t="s">
        <v>649</v>
      </c>
      <c r="B1369" s="169" t="s">
        <v>630</v>
      </c>
      <c r="C1369" s="169">
        <v>11</v>
      </c>
      <c r="D1369" s="170"/>
      <c r="E1369" s="171">
        <v>322</v>
      </c>
      <c r="F1369" s="230"/>
      <c r="G1369" s="197"/>
      <c r="H1369" s="158">
        <f t="shared" ref="H1369:J1369" si="736">H1370</f>
        <v>1250</v>
      </c>
      <c r="I1369" s="158">
        <f t="shared" si="736"/>
        <v>250</v>
      </c>
      <c r="J1369" s="158">
        <f t="shared" si="736"/>
        <v>0</v>
      </c>
      <c r="K1369" s="158">
        <f t="shared" si="720"/>
        <v>1000</v>
      </c>
    </row>
    <row r="1370" spans="1:11" s="166" customFormat="1" ht="15" x14ac:dyDescent="0.2">
      <c r="A1370" s="172" t="s">
        <v>649</v>
      </c>
      <c r="B1370" s="145" t="s">
        <v>630</v>
      </c>
      <c r="C1370" s="145">
        <v>11</v>
      </c>
      <c r="D1370" s="172" t="s">
        <v>18</v>
      </c>
      <c r="E1370" s="173">
        <v>3221</v>
      </c>
      <c r="F1370" s="228" t="s">
        <v>146</v>
      </c>
      <c r="G1370" s="205"/>
      <c r="H1370" s="244">
        <v>1250</v>
      </c>
      <c r="I1370" s="244">
        <v>250</v>
      </c>
      <c r="J1370" s="244"/>
      <c r="K1370" s="244">
        <f t="shared" si="720"/>
        <v>1000</v>
      </c>
    </row>
    <row r="1371" spans="1:11" s="166" customFormat="1" x14ac:dyDescent="0.2">
      <c r="A1371" s="170" t="s">
        <v>649</v>
      </c>
      <c r="B1371" s="169" t="s">
        <v>630</v>
      </c>
      <c r="C1371" s="169">
        <v>11</v>
      </c>
      <c r="D1371" s="170"/>
      <c r="E1371" s="171">
        <v>323</v>
      </c>
      <c r="F1371" s="230"/>
      <c r="G1371" s="197"/>
      <c r="H1371" s="158">
        <f t="shared" ref="H1371:I1371" si="737">SUM(H1372:H1378)</f>
        <v>148414</v>
      </c>
      <c r="I1371" s="158">
        <f t="shared" si="737"/>
        <v>45250</v>
      </c>
      <c r="J1371" s="158">
        <f t="shared" ref="J1371" si="738">SUM(J1372:J1378)</f>
        <v>0</v>
      </c>
      <c r="K1371" s="158">
        <f t="shared" si="720"/>
        <v>103164</v>
      </c>
    </row>
    <row r="1372" spans="1:11" s="166" customFormat="1" ht="15" x14ac:dyDescent="0.2">
      <c r="A1372" s="172" t="s">
        <v>649</v>
      </c>
      <c r="B1372" s="145" t="s">
        <v>630</v>
      </c>
      <c r="C1372" s="145">
        <v>11</v>
      </c>
      <c r="D1372" s="172" t="s">
        <v>18</v>
      </c>
      <c r="E1372" s="173">
        <v>3231</v>
      </c>
      <c r="F1372" s="228" t="s">
        <v>117</v>
      </c>
      <c r="G1372" s="205"/>
      <c r="H1372" s="244">
        <v>1250</v>
      </c>
      <c r="I1372" s="244">
        <v>250</v>
      </c>
      <c r="J1372" s="244"/>
      <c r="K1372" s="244">
        <f t="shared" si="720"/>
        <v>1000</v>
      </c>
    </row>
    <row r="1373" spans="1:11" s="167" customFormat="1" x14ac:dyDescent="0.2">
      <c r="A1373" s="172" t="s">
        <v>649</v>
      </c>
      <c r="B1373" s="145" t="s">
        <v>630</v>
      </c>
      <c r="C1373" s="145">
        <v>11</v>
      </c>
      <c r="D1373" s="172" t="s">
        <v>18</v>
      </c>
      <c r="E1373" s="173">
        <v>3232</v>
      </c>
      <c r="F1373" s="228" t="s">
        <v>118</v>
      </c>
      <c r="G1373" s="205"/>
      <c r="H1373" s="244">
        <v>19170</v>
      </c>
      <c r="I1373" s="244"/>
      <c r="J1373" s="244"/>
      <c r="K1373" s="244">
        <f t="shared" si="720"/>
        <v>19170</v>
      </c>
    </row>
    <row r="1374" spans="1:11" s="166" customFormat="1" ht="15" x14ac:dyDescent="0.2">
      <c r="A1374" s="172" t="s">
        <v>649</v>
      </c>
      <c r="B1374" s="145" t="s">
        <v>630</v>
      </c>
      <c r="C1374" s="145">
        <v>11</v>
      </c>
      <c r="D1374" s="172" t="s">
        <v>18</v>
      </c>
      <c r="E1374" s="173">
        <v>3233</v>
      </c>
      <c r="F1374" s="228" t="s">
        <v>119</v>
      </c>
      <c r="G1374" s="205"/>
      <c r="H1374" s="244">
        <v>36290</v>
      </c>
      <c r="I1374" s="244"/>
      <c r="J1374" s="244"/>
      <c r="K1374" s="244">
        <f t="shared" si="720"/>
        <v>36290</v>
      </c>
    </row>
    <row r="1375" spans="1:11" s="223" customFormat="1" ht="15" x14ac:dyDescent="0.2">
      <c r="A1375" s="172" t="s">
        <v>649</v>
      </c>
      <c r="B1375" s="145" t="s">
        <v>630</v>
      </c>
      <c r="C1375" s="145">
        <v>11</v>
      </c>
      <c r="D1375" s="172" t="s">
        <v>18</v>
      </c>
      <c r="E1375" s="173">
        <v>3235</v>
      </c>
      <c r="F1375" s="228" t="s">
        <v>42</v>
      </c>
      <c r="G1375" s="205"/>
      <c r="H1375" s="244">
        <v>7000</v>
      </c>
      <c r="I1375" s="244">
        <v>6000</v>
      </c>
      <c r="J1375" s="244"/>
      <c r="K1375" s="244">
        <f t="shared" si="720"/>
        <v>1000</v>
      </c>
    </row>
    <row r="1376" spans="1:11" s="223" customFormat="1" ht="15" x14ac:dyDescent="0.2">
      <c r="A1376" s="172" t="s">
        <v>649</v>
      </c>
      <c r="B1376" s="145" t="s">
        <v>630</v>
      </c>
      <c r="C1376" s="145">
        <v>11</v>
      </c>
      <c r="D1376" s="172" t="s">
        <v>18</v>
      </c>
      <c r="E1376" s="173">
        <v>3237</v>
      </c>
      <c r="F1376" s="228" t="s">
        <v>36</v>
      </c>
      <c r="G1376" s="205"/>
      <c r="H1376" s="244">
        <v>70000</v>
      </c>
      <c r="I1376" s="244">
        <v>39000</v>
      </c>
      <c r="J1376" s="244"/>
      <c r="K1376" s="244">
        <f t="shared" si="720"/>
        <v>31000</v>
      </c>
    </row>
    <row r="1377" spans="1:11" s="166" customFormat="1" ht="15" x14ac:dyDescent="0.2">
      <c r="A1377" s="172" t="s">
        <v>649</v>
      </c>
      <c r="B1377" s="145" t="s">
        <v>630</v>
      </c>
      <c r="C1377" s="145">
        <v>11</v>
      </c>
      <c r="D1377" s="172" t="s">
        <v>18</v>
      </c>
      <c r="E1377" s="173">
        <v>3238</v>
      </c>
      <c r="F1377" s="228" t="s">
        <v>122</v>
      </c>
      <c r="G1377" s="205"/>
      <c r="H1377" s="244">
        <v>12204</v>
      </c>
      <c r="I1377" s="244"/>
      <c r="J1377" s="244"/>
      <c r="K1377" s="244">
        <f t="shared" si="720"/>
        <v>12204</v>
      </c>
    </row>
    <row r="1378" spans="1:11" s="223" customFormat="1" ht="15" x14ac:dyDescent="0.2">
      <c r="A1378" s="172" t="s">
        <v>649</v>
      </c>
      <c r="B1378" s="145" t="s">
        <v>630</v>
      </c>
      <c r="C1378" s="145">
        <v>11</v>
      </c>
      <c r="D1378" s="172" t="s">
        <v>18</v>
      </c>
      <c r="E1378" s="173">
        <v>3239</v>
      </c>
      <c r="F1378" s="228" t="s">
        <v>41</v>
      </c>
      <c r="G1378" s="189"/>
      <c r="H1378" s="244">
        <v>2500</v>
      </c>
      <c r="I1378" s="244"/>
      <c r="J1378" s="244"/>
      <c r="K1378" s="244">
        <f t="shared" si="720"/>
        <v>2500</v>
      </c>
    </row>
    <row r="1379" spans="1:11" s="166" customFormat="1" x14ac:dyDescent="0.2">
      <c r="A1379" s="170" t="s">
        <v>649</v>
      </c>
      <c r="B1379" s="169" t="s">
        <v>630</v>
      </c>
      <c r="C1379" s="169">
        <v>11</v>
      </c>
      <c r="D1379" s="170"/>
      <c r="E1379" s="171">
        <v>324</v>
      </c>
      <c r="F1379" s="230"/>
      <c r="G1379" s="197"/>
      <c r="H1379" s="261">
        <f t="shared" ref="H1379:J1379" si="739">H1380</f>
        <v>2400</v>
      </c>
      <c r="I1379" s="261">
        <f t="shared" si="739"/>
        <v>1400</v>
      </c>
      <c r="J1379" s="261">
        <f t="shared" si="739"/>
        <v>0</v>
      </c>
      <c r="K1379" s="261">
        <f t="shared" si="720"/>
        <v>1000</v>
      </c>
    </row>
    <row r="1380" spans="1:11" s="223" customFormat="1" ht="30" x14ac:dyDescent="0.2">
      <c r="A1380" s="172" t="s">
        <v>649</v>
      </c>
      <c r="B1380" s="145" t="s">
        <v>630</v>
      </c>
      <c r="C1380" s="145">
        <v>11</v>
      </c>
      <c r="D1380" s="172" t="s">
        <v>18</v>
      </c>
      <c r="E1380" s="173">
        <v>3241</v>
      </c>
      <c r="F1380" s="228" t="s">
        <v>238</v>
      </c>
      <c r="G1380" s="189"/>
      <c r="H1380" s="244">
        <v>2400</v>
      </c>
      <c r="I1380" s="244">
        <v>1400</v>
      </c>
      <c r="J1380" s="244"/>
      <c r="K1380" s="244">
        <f t="shared" si="720"/>
        <v>1000</v>
      </c>
    </row>
    <row r="1381" spans="1:11" s="166" customFormat="1" x14ac:dyDescent="0.2">
      <c r="A1381" s="170" t="s">
        <v>649</v>
      </c>
      <c r="B1381" s="169" t="s">
        <v>630</v>
      </c>
      <c r="C1381" s="169">
        <v>11</v>
      </c>
      <c r="D1381" s="170"/>
      <c r="E1381" s="171">
        <v>329</v>
      </c>
      <c r="F1381" s="230"/>
      <c r="G1381" s="197"/>
      <c r="H1381" s="246">
        <f t="shared" ref="H1381:J1381" si="740">H1382</f>
        <v>18500</v>
      </c>
      <c r="I1381" s="246">
        <f t="shared" si="740"/>
        <v>9250</v>
      </c>
      <c r="J1381" s="246">
        <f t="shared" si="740"/>
        <v>0</v>
      </c>
      <c r="K1381" s="246">
        <f t="shared" si="720"/>
        <v>9250</v>
      </c>
    </row>
    <row r="1382" spans="1:11" s="166" customFormat="1" ht="15" x14ac:dyDescent="0.2">
      <c r="A1382" s="172" t="s">
        <v>649</v>
      </c>
      <c r="B1382" s="145" t="s">
        <v>630</v>
      </c>
      <c r="C1382" s="145">
        <v>11</v>
      </c>
      <c r="D1382" s="172" t="s">
        <v>18</v>
      </c>
      <c r="E1382" s="173">
        <v>3293</v>
      </c>
      <c r="F1382" s="228" t="s">
        <v>124</v>
      </c>
      <c r="G1382" s="205"/>
      <c r="H1382" s="244">
        <v>18500</v>
      </c>
      <c r="I1382" s="244">
        <v>9250</v>
      </c>
      <c r="J1382" s="244"/>
      <c r="K1382" s="244">
        <f t="shared" si="720"/>
        <v>9250</v>
      </c>
    </row>
    <row r="1383" spans="1:11" s="166" customFormat="1" x14ac:dyDescent="0.2">
      <c r="A1383" s="352" t="s">
        <v>649</v>
      </c>
      <c r="B1383" s="302" t="s">
        <v>630</v>
      </c>
      <c r="C1383" s="285">
        <v>11</v>
      </c>
      <c r="D1383" s="285"/>
      <c r="E1383" s="286">
        <v>42</v>
      </c>
      <c r="F1383" s="287"/>
      <c r="G1383" s="288"/>
      <c r="H1383" s="289">
        <f t="shared" ref="H1383:J1383" si="741">H1384</f>
        <v>500</v>
      </c>
      <c r="I1383" s="289">
        <f t="shared" si="741"/>
        <v>0</v>
      </c>
      <c r="J1383" s="289">
        <f t="shared" si="741"/>
        <v>0</v>
      </c>
      <c r="K1383" s="289">
        <f t="shared" si="720"/>
        <v>500</v>
      </c>
    </row>
    <row r="1384" spans="1:11" s="166" customFormat="1" x14ac:dyDescent="0.2">
      <c r="A1384" s="170" t="s">
        <v>649</v>
      </c>
      <c r="B1384" s="169" t="s">
        <v>630</v>
      </c>
      <c r="C1384" s="169">
        <v>11</v>
      </c>
      <c r="D1384" s="170"/>
      <c r="E1384" s="171">
        <v>422</v>
      </c>
      <c r="F1384" s="230"/>
      <c r="G1384" s="197"/>
      <c r="H1384" s="246">
        <f>H1385</f>
        <v>500</v>
      </c>
      <c r="I1384" s="246">
        <f>I1385</f>
        <v>0</v>
      </c>
      <c r="J1384" s="246">
        <f>J1385</f>
        <v>0</v>
      </c>
      <c r="K1384" s="246">
        <f t="shared" si="720"/>
        <v>500</v>
      </c>
    </row>
    <row r="1385" spans="1:11" s="166" customFormat="1" ht="15" x14ac:dyDescent="0.2">
      <c r="A1385" s="172" t="s">
        <v>649</v>
      </c>
      <c r="B1385" s="145" t="s">
        <v>630</v>
      </c>
      <c r="C1385" s="145">
        <v>11</v>
      </c>
      <c r="D1385" s="172" t="s">
        <v>18</v>
      </c>
      <c r="E1385" s="173">
        <v>4222</v>
      </c>
      <c r="F1385" s="228" t="s">
        <v>130</v>
      </c>
      <c r="G1385" s="189"/>
      <c r="H1385" s="244">
        <v>500</v>
      </c>
      <c r="I1385" s="244"/>
      <c r="J1385" s="244"/>
      <c r="K1385" s="244">
        <f t="shared" si="720"/>
        <v>500</v>
      </c>
    </row>
    <row r="1386" spans="1:11" s="167" customFormat="1" x14ac:dyDescent="0.2">
      <c r="A1386" s="352" t="s">
        <v>649</v>
      </c>
      <c r="B1386" s="302" t="s">
        <v>630</v>
      </c>
      <c r="C1386" s="285">
        <v>559</v>
      </c>
      <c r="D1386" s="285"/>
      <c r="E1386" s="286">
        <v>31</v>
      </c>
      <c r="F1386" s="287"/>
      <c r="G1386" s="288"/>
      <c r="H1386" s="289">
        <f t="shared" ref="H1386:I1386" si="742">H1387+H1390+H1392</f>
        <v>4000</v>
      </c>
      <c r="I1386" s="289">
        <f t="shared" si="742"/>
        <v>0</v>
      </c>
      <c r="J1386" s="289">
        <f t="shared" ref="J1386" si="743">J1387+J1390+J1392</f>
        <v>0</v>
      </c>
      <c r="K1386" s="289">
        <f t="shared" si="720"/>
        <v>4000</v>
      </c>
    </row>
    <row r="1387" spans="1:11" s="166" customFormat="1" x14ac:dyDescent="0.2">
      <c r="A1387" s="170" t="s">
        <v>649</v>
      </c>
      <c r="B1387" s="194" t="s">
        <v>630</v>
      </c>
      <c r="C1387" s="194">
        <v>559</v>
      </c>
      <c r="D1387" s="170"/>
      <c r="E1387" s="171">
        <v>311</v>
      </c>
      <c r="F1387" s="230"/>
      <c r="G1387" s="197"/>
      <c r="H1387" s="158">
        <f t="shared" ref="H1387:I1387" si="744">H1388+H1389</f>
        <v>2000</v>
      </c>
      <c r="I1387" s="158">
        <f t="shared" si="744"/>
        <v>0</v>
      </c>
      <c r="J1387" s="158">
        <f t="shared" ref="J1387" si="745">J1388+J1389</f>
        <v>0</v>
      </c>
      <c r="K1387" s="158">
        <f t="shared" si="720"/>
        <v>2000</v>
      </c>
    </row>
    <row r="1388" spans="1:11" s="166" customFormat="1" ht="15" x14ac:dyDescent="0.2">
      <c r="A1388" s="172" t="s">
        <v>649</v>
      </c>
      <c r="B1388" s="193" t="s">
        <v>630</v>
      </c>
      <c r="C1388" s="193">
        <v>559</v>
      </c>
      <c r="D1388" s="172" t="s">
        <v>18</v>
      </c>
      <c r="E1388" s="173">
        <v>3111</v>
      </c>
      <c r="F1388" s="228" t="s">
        <v>19</v>
      </c>
      <c r="G1388" s="205"/>
      <c r="H1388" s="244">
        <v>1000</v>
      </c>
      <c r="I1388" s="244"/>
      <c r="J1388" s="244"/>
      <c r="K1388" s="244">
        <f t="shared" si="720"/>
        <v>1000</v>
      </c>
    </row>
    <row r="1389" spans="1:11" s="166" customFormat="1" ht="15" x14ac:dyDescent="0.2">
      <c r="A1389" s="172" t="s">
        <v>649</v>
      </c>
      <c r="B1389" s="193" t="s">
        <v>630</v>
      </c>
      <c r="C1389" s="193">
        <v>559</v>
      </c>
      <c r="D1389" s="172" t="s">
        <v>18</v>
      </c>
      <c r="E1389" s="173">
        <v>3113</v>
      </c>
      <c r="F1389" s="228" t="s">
        <v>20</v>
      </c>
      <c r="G1389" s="205"/>
      <c r="H1389" s="244">
        <v>1000</v>
      </c>
      <c r="I1389" s="244"/>
      <c r="J1389" s="244"/>
      <c r="K1389" s="244">
        <f t="shared" si="720"/>
        <v>1000</v>
      </c>
    </row>
    <row r="1390" spans="1:11" s="166" customFormat="1" x14ac:dyDescent="0.2">
      <c r="A1390" s="170" t="s">
        <v>649</v>
      </c>
      <c r="B1390" s="194" t="s">
        <v>630</v>
      </c>
      <c r="C1390" s="194">
        <v>559</v>
      </c>
      <c r="D1390" s="170"/>
      <c r="E1390" s="171">
        <v>312</v>
      </c>
      <c r="F1390" s="230"/>
      <c r="G1390" s="197"/>
      <c r="H1390" s="175">
        <f t="shared" ref="H1390:J1390" si="746">H1391</f>
        <v>1000</v>
      </c>
      <c r="I1390" s="175">
        <f t="shared" si="746"/>
        <v>0</v>
      </c>
      <c r="J1390" s="175">
        <f t="shared" si="746"/>
        <v>0</v>
      </c>
      <c r="K1390" s="175">
        <f t="shared" si="720"/>
        <v>1000</v>
      </c>
    </row>
    <row r="1391" spans="1:11" s="166" customFormat="1" ht="15" x14ac:dyDescent="0.2">
      <c r="A1391" s="172" t="s">
        <v>649</v>
      </c>
      <c r="B1391" s="193" t="s">
        <v>630</v>
      </c>
      <c r="C1391" s="193">
        <v>559</v>
      </c>
      <c r="D1391" s="172" t="s">
        <v>18</v>
      </c>
      <c r="E1391" s="173">
        <v>3121</v>
      </c>
      <c r="F1391" s="226" t="s">
        <v>138</v>
      </c>
      <c r="G1391" s="220"/>
      <c r="H1391" s="244">
        <v>1000</v>
      </c>
      <c r="I1391" s="244"/>
      <c r="J1391" s="244"/>
      <c r="K1391" s="244">
        <f t="shared" si="720"/>
        <v>1000</v>
      </c>
    </row>
    <row r="1392" spans="1:11" s="166" customFormat="1" x14ac:dyDescent="0.2">
      <c r="A1392" s="170" t="s">
        <v>649</v>
      </c>
      <c r="B1392" s="194" t="s">
        <v>630</v>
      </c>
      <c r="C1392" s="194">
        <v>559</v>
      </c>
      <c r="D1392" s="170"/>
      <c r="E1392" s="171">
        <v>313</v>
      </c>
      <c r="F1392" s="230"/>
      <c r="G1392" s="197"/>
      <c r="H1392" s="158">
        <f t="shared" ref="H1392:J1392" si="747">H1393</f>
        <v>1000</v>
      </c>
      <c r="I1392" s="158">
        <f t="shared" si="747"/>
        <v>0</v>
      </c>
      <c r="J1392" s="158">
        <f t="shared" si="747"/>
        <v>0</v>
      </c>
      <c r="K1392" s="158">
        <f t="shared" si="720"/>
        <v>1000</v>
      </c>
    </row>
    <row r="1393" spans="1:11" s="166" customFormat="1" ht="15" x14ac:dyDescent="0.2">
      <c r="A1393" s="172" t="s">
        <v>649</v>
      </c>
      <c r="B1393" s="193" t="s">
        <v>630</v>
      </c>
      <c r="C1393" s="193">
        <v>559</v>
      </c>
      <c r="D1393" s="172" t="s">
        <v>18</v>
      </c>
      <c r="E1393" s="173">
        <v>3132</v>
      </c>
      <c r="F1393" s="228" t="s">
        <v>280</v>
      </c>
      <c r="G1393" s="205"/>
      <c r="H1393" s="244">
        <v>1000</v>
      </c>
      <c r="I1393" s="244"/>
      <c r="J1393" s="244"/>
      <c r="K1393" s="244">
        <f t="shared" si="720"/>
        <v>1000</v>
      </c>
    </row>
    <row r="1394" spans="1:11" s="166" customFormat="1" x14ac:dyDescent="0.2">
      <c r="A1394" s="352" t="s">
        <v>649</v>
      </c>
      <c r="B1394" s="302" t="s">
        <v>630</v>
      </c>
      <c r="C1394" s="285">
        <v>559</v>
      </c>
      <c r="D1394" s="285"/>
      <c r="E1394" s="286">
        <v>32</v>
      </c>
      <c r="F1394" s="287"/>
      <c r="G1394" s="288"/>
      <c r="H1394" s="289">
        <f t="shared" ref="H1394:I1394" si="748">H1395+H1399+H1401+H1411+H1409</f>
        <v>1019356</v>
      </c>
      <c r="I1394" s="289">
        <f t="shared" si="748"/>
        <v>373800</v>
      </c>
      <c r="J1394" s="289">
        <f t="shared" ref="J1394" si="749">J1395+J1399+J1401+J1411+J1409</f>
        <v>0</v>
      </c>
      <c r="K1394" s="289">
        <f t="shared" si="720"/>
        <v>645556</v>
      </c>
    </row>
    <row r="1395" spans="1:11" s="166" customFormat="1" x14ac:dyDescent="0.2">
      <c r="A1395" s="170" t="s">
        <v>649</v>
      </c>
      <c r="B1395" s="169" t="s">
        <v>630</v>
      </c>
      <c r="C1395" s="169">
        <v>559</v>
      </c>
      <c r="D1395" s="170"/>
      <c r="E1395" s="171">
        <v>321</v>
      </c>
      <c r="F1395" s="230"/>
      <c r="G1395" s="197"/>
      <c r="H1395" s="246">
        <f t="shared" ref="H1395:I1395" si="750">H1396+H1397+H1398</f>
        <v>238800</v>
      </c>
      <c r="I1395" s="246">
        <f t="shared" si="750"/>
        <v>211800</v>
      </c>
      <c r="J1395" s="246">
        <f t="shared" ref="J1395" si="751">J1396+J1397+J1398</f>
        <v>0</v>
      </c>
      <c r="K1395" s="246">
        <f t="shared" si="720"/>
        <v>27000</v>
      </c>
    </row>
    <row r="1396" spans="1:11" s="167" customFormat="1" x14ac:dyDescent="0.2">
      <c r="A1396" s="172" t="s">
        <v>649</v>
      </c>
      <c r="B1396" s="145" t="s">
        <v>630</v>
      </c>
      <c r="C1396" s="145">
        <v>559</v>
      </c>
      <c r="D1396" s="172" t="s">
        <v>18</v>
      </c>
      <c r="E1396" s="173">
        <v>3211</v>
      </c>
      <c r="F1396" s="228" t="s">
        <v>110</v>
      </c>
      <c r="G1396" s="189"/>
      <c r="H1396" s="222">
        <v>236800</v>
      </c>
      <c r="I1396" s="222">
        <v>211800</v>
      </c>
      <c r="J1396" s="222"/>
      <c r="K1396" s="222">
        <f t="shared" si="720"/>
        <v>25000</v>
      </c>
    </row>
    <row r="1397" spans="1:11" s="166" customFormat="1" ht="30" x14ac:dyDescent="0.2">
      <c r="A1397" s="172" t="s">
        <v>649</v>
      </c>
      <c r="B1397" s="193" t="s">
        <v>630</v>
      </c>
      <c r="C1397" s="193">
        <v>559</v>
      </c>
      <c r="D1397" s="172" t="s">
        <v>18</v>
      </c>
      <c r="E1397" s="173">
        <v>3212</v>
      </c>
      <c r="F1397" s="228" t="s">
        <v>111</v>
      </c>
      <c r="G1397" s="189"/>
      <c r="H1397" s="222">
        <v>1000</v>
      </c>
      <c r="I1397" s="222"/>
      <c r="J1397" s="222"/>
      <c r="K1397" s="222">
        <f t="shared" si="720"/>
        <v>1000</v>
      </c>
    </row>
    <row r="1398" spans="1:11" s="166" customFormat="1" ht="15" x14ac:dyDescent="0.2">
      <c r="A1398" s="172" t="s">
        <v>649</v>
      </c>
      <c r="B1398" s="193" t="s">
        <v>630</v>
      </c>
      <c r="C1398" s="193">
        <v>559</v>
      </c>
      <c r="D1398" s="172" t="s">
        <v>18</v>
      </c>
      <c r="E1398" s="173">
        <v>3213</v>
      </c>
      <c r="F1398" s="228" t="s">
        <v>112</v>
      </c>
      <c r="G1398" s="189"/>
      <c r="H1398" s="222">
        <v>1000</v>
      </c>
      <c r="I1398" s="222"/>
      <c r="J1398" s="222"/>
      <c r="K1398" s="222">
        <f t="shared" si="720"/>
        <v>1000</v>
      </c>
    </row>
    <row r="1399" spans="1:11" s="166" customFormat="1" x14ac:dyDescent="0.2">
      <c r="A1399" s="170" t="s">
        <v>649</v>
      </c>
      <c r="B1399" s="169" t="s">
        <v>630</v>
      </c>
      <c r="C1399" s="169">
        <v>559</v>
      </c>
      <c r="D1399" s="170"/>
      <c r="E1399" s="171">
        <v>322</v>
      </c>
      <c r="F1399" s="230"/>
      <c r="G1399" s="197"/>
      <c r="H1399" s="246">
        <f t="shared" ref="H1399:J1399" si="752">H1400</f>
        <v>5000</v>
      </c>
      <c r="I1399" s="246">
        <f t="shared" si="752"/>
        <v>4000</v>
      </c>
      <c r="J1399" s="246">
        <f t="shared" si="752"/>
        <v>0</v>
      </c>
      <c r="K1399" s="246">
        <f t="shared" si="720"/>
        <v>1000</v>
      </c>
    </row>
    <row r="1400" spans="1:11" s="166" customFormat="1" ht="15" x14ac:dyDescent="0.2">
      <c r="A1400" s="172" t="s">
        <v>649</v>
      </c>
      <c r="B1400" s="145" t="s">
        <v>630</v>
      </c>
      <c r="C1400" s="145">
        <v>559</v>
      </c>
      <c r="D1400" s="172" t="s">
        <v>18</v>
      </c>
      <c r="E1400" s="173">
        <v>3221</v>
      </c>
      <c r="F1400" s="228" t="s">
        <v>146</v>
      </c>
      <c r="G1400" s="189"/>
      <c r="H1400" s="222">
        <v>5000</v>
      </c>
      <c r="I1400" s="222">
        <v>4000</v>
      </c>
      <c r="J1400" s="222"/>
      <c r="K1400" s="222">
        <f t="shared" si="720"/>
        <v>1000</v>
      </c>
    </row>
    <row r="1401" spans="1:11" s="166" customFormat="1" x14ac:dyDescent="0.2">
      <c r="A1401" s="170" t="s">
        <v>649</v>
      </c>
      <c r="B1401" s="169" t="s">
        <v>630</v>
      </c>
      <c r="C1401" s="169">
        <v>559</v>
      </c>
      <c r="D1401" s="170"/>
      <c r="E1401" s="171">
        <v>323</v>
      </c>
      <c r="F1401" s="230"/>
      <c r="G1401" s="197"/>
      <c r="H1401" s="246">
        <f t="shared" ref="H1401:I1401" si="753">SUM(H1402:H1408)</f>
        <v>681556</v>
      </c>
      <c r="I1401" s="246">
        <f t="shared" si="753"/>
        <v>102000</v>
      </c>
      <c r="J1401" s="246">
        <f t="shared" ref="J1401" si="754">SUM(J1402:J1408)</f>
        <v>0</v>
      </c>
      <c r="K1401" s="246">
        <f t="shared" si="720"/>
        <v>579556</v>
      </c>
    </row>
    <row r="1402" spans="1:11" s="166" customFormat="1" ht="15" x14ac:dyDescent="0.2">
      <c r="A1402" s="172" t="s">
        <v>649</v>
      </c>
      <c r="B1402" s="145" t="s">
        <v>630</v>
      </c>
      <c r="C1402" s="145">
        <v>559</v>
      </c>
      <c r="D1402" s="172" t="s">
        <v>18</v>
      </c>
      <c r="E1402" s="173">
        <v>3231</v>
      </c>
      <c r="F1402" s="228" t="s">
        <v>117</v>
      </c>
      <c r="G1402" s="189"/>
      <c r="H1402" s="222">
        <v>5000</v>
      </c>
      <c r="I1402" s="222">
        <v>4000</v>
      </c>
      <c r="J1402" s="222"/>
      <c r="K1402" s="222">
        <f t="shared" si="720"/>
        <v>1000</v>
      </c>
    </row>
    <row r="1403" spans="1:11" s="166" customFormat="1" ht="15" x14ac:dyDescent="0.2">
      <c r="A1403" s="172" t="s">
        <v>649</v>
      </c>
      <c r="B1403" s="145" t="s">
        <v>630</v>
      </c>
      <c r="C1403" s="145">
        <v>559</v>
      </c>
      <c r="D1403" s="172" t="s">
        <v>18</v>
      </c>
      <c r="E1403" s="173">
        <v>3232</v>
      </c>
      <c r="F1403" s="228" t="s">
        <v>118</v>
      </c>
      <c r="G1403" s="189"/>
      <c r="H1403" s="222">
        <v>76680</v>
      </c>
      <c r="I1403" s="222"/>
      <c r="J1403" s="222"/>
      <c r="K1403" s="222">
        <f t="shared" si="720"/>
        <v>76680</v>
      </c>
    </row>
    <row r="1404" spans="1:11" s="166" customFormat="1" ht="15" x14ac:dyDescent="0.2">
      <c r="A1404" s="172" t="s">
        <v>649</v>
      </c>
      <c r="B1404" s="145" t="s">
        <v>630</v>
      </c>
      <c r="C1404" s="145">
        <v>559</v>
      </c>
      <c r="D1404" s="172" t="s">
        <v>18</v>
      </c>
      <c r="E1404" s="173">
        <v>3233</v>
      </c>
      <c r="F1404" s="228" t="s">
        <v>119</v>
      </c>
      <c r="G1404" s="189"/>
      <c r="H1404" s="222">
        <v>145160</v>
      </c>
      <c r="I1404" s="222"/>
      <c r="J1404" s="222"/>
      <c r="K1404" s="222">
        <f t="shared" si="720"/>
        <v>145160</v>
      </c>
    </row>
    <row r="1405" spans="1:11" s="166" customFormat="1" ht="15" x14ac:dyDescent="0.2">
      <c r="A1405" s="172" t="s">
        <v>649</v>
      </c>
      <c r="B1405" s="145" t="s">
        <v>630</v>
      </c>
      <c r="C1405" s="145">
        <v>559</v>
      </c>
      <c r="D1405" s="172" t="s">
        <v>18</v>
      </c>
      <c r="E1405" s="173">
        <v>3235</v>
      </c>
      <c r="F1405" s="228" t="s">
        <v>42</v>
      </c>
      <c r="G1405" s="189"/>
      <c r="H1405" s="222">
        <v>28000</v>
      </c>
      <c r="I1405" s="222">
        <v>27000</v>
      </c>
      <c r="J1405" s="222"/>
      <c r="K1405" s="222">
        <f t="shared" si="720"/>
        <v>1000</v>
      </c>
    </row>
    <row r="1406" spans="1:11" s="167" customFormat="1" x14ac:dyDescent="0.2">
      <c r="A1406" s="172" t="s">
        <v>649</v>
      </c>
      <c r="B1406" s="145" t="s">
        <v>630</v>
      </c>
      <c r="C1406" s="145">
        <v>559</v>
      </c>
      <c r="D1406" s="172" t="s">
        <v>18</v>
      </c>
      <c r="E1406" s="173">
        <v>3237</v>
      </c>
      <c r="F1406" s="228" t="s">
        <v>36</v>
      </c>
      <c r="G1406" s="189"/>
      <c r="H1406" s="222">
        <v>367900</v>
      </c>
      <c r="I1406" s="222">
        <v>71000</v>
      </c>
      <c r="J1406" s="222"/>
      <c r="K1406" s="222">
        <f t="shared" si="720"/>
        <v>296900</v>
      </c>
    </row>
    <row r="1407" spans="1:11" s="223" customFormat="1" ht="15" x14ac:dyDescent="0.2">
      <c r="A1407" s="172" t="s">
        <v>649</v>
      </c>
      <c r="B1407" s="145" t="s">
        <v>630</v>
      </c>
      <c r="C1407" s="145">
        <v>559</v>
      </c>
      <c r="D1407" s="172" t="s">
        <v>18</v>
      </c>
      <c r="E1407" s="173">
        <v>3238</v>
      </c>
      <c r="F1407" s="228" t="s">
        <v>122</v>
      </c>
      <c r="G1407" s="189"/>
      <c r="H1407" s="222">
        <v>48816</v>
      </c>
      <c r="I1407" s="222"/>
      <c r="J1407" s="222"/>
      <c r="K1407" s="222">
        <f t="shared" si="720"/>
        <v>48816</v>
      </c>
    </row>
    <row r="1408" spans="1:11" s="167" customFormat="1" x14ac:dyDescent="0.2">
      <c r="A1408" s="172" t="s">
        <v>649</v>
      </c>
      <c r="B1408" s="145" t="s">
        <v>630</v>
      </c>
      <c r="C1408" s="145">
        <v>559</v>
      </c>
      <c r="D1408" s="172" t="s">
        <v>18</v>
      </c>
      <c r="E1408" s="173">
        <v>3239</v>
      </c>
      <c r="F1408" s="228" t="s">
        <v>41</v>
      </c>
      <c r="G1408" s="189"/>
      <c r="H1408" s="222">
        <v>10000</v>
      </c>
      <c r="I1408" s="222"/>
      <c r="J1408" s="222"/>
      <c r="K1408" s="222">
        <f t="shared" si="720"/>
        <v>10000</v>
      </c>
    </row>
    <row r="1409" spans="1:11" s="223" customFormat="1" x14ac:dyDescent="0.2">
      <c r="A1409" s="170" t="s">
        <v>649</v>
      </c>
      <c r="B1409" s="169" t="s">
        <v>630</v>
      </c>
      <c r="C1409" s="169">
        <v>559</v>
      </c>
      <c r="D1409" s="170"/>
      <c r="E1409" s="171">
        <v>324</v>
      </c>
      <c r="F1409" s="230"/>
      <c r="G1409" s="197"/>
      <c r="H1409" s="261">
        <f t="shared" ref="H1409:J1409" si="755">H1410</f>
        <v>20000</v>
      </c>
      <c r="I1409" s="261">
        <f t="shared" si="755"/>
        <v>19000</v>
      </c>
      <c r="J1409" s="261">
        <f t="shared" si="755"/>
        <v>0</v>
      </c>
      <c r="K1409" s="261">
        <f t="shared" si="720"/>
        <v>1000</v>
      </c>
    </row>
    <row r="1410" spans="1:11" s="167" customFormat="1" ht="30" x14ac:dyDescent="0.2">
      <c r="A1410" s="172" t="s">
        <v>649</v>
      </c>
      <c r="B1410" s="145" t="s">
        <v>630</v>
      </c>
      <c r="C1410" s="145">
        <v>559</v>
      </c>
      <c r="D1410" s="172" t="s">
        <v>18</v>
      </c>
      <c r="E1410" s="173">
        <v>3241</v>
      </c>
      <c r="F1410" s="228" t="s">
        <v>238</v>
      </c>
      <c r="G1410" s="189"/>
      <c r="H1410" s="244">
        <v>20000</v>
      </c>
      <c r="I1410" s="244">
        <v>19000</v>
      </c>
      <c r="J1410" s="244"/>
      <c r="K1410" s="244">
        <f t="shared" si="720"/>
        <v>1000</v>
      </c>
    </row>
    <row r="1411" spans="1:11" s="223" customFormat="1" x14ac:dyDescent="0.2">
      <c r="A1411" s="170" t="s">
        <v>649</v>
      </c>
      <c r="B1411" s="169" t="s">
        <v>630</v>
      </c>
      <c r="C1411" s="169">
        <v>559</v>
      </c>
      <c r="D1411" s="170"/>
      <c r="E1411" s="171">
        <v>329</v>
      </c>
      <c r="F1411" s="230"/>
      <c r="G1411" s="197"/>
      <c r="H1411" s="246">
        <f t="shared" ref="H1411:J1411" si="756">H1412</f>
        <v>74000</v>
      </c>
      <c r="I1411" s="246">
        <f t="shared" si="756"/>
        <v>37000</v>
      </c>
      <c r="J1411" s="246">
        <f t="shared" si="756"/>
        <v>0</v>
      </c>
      <c r="K1411" s="246">
        <f t="shared" ref="K1411:K1474" si="757">H1411-I1411+J1411</f>
        <v>37000</v>
      </c>
    </row>
    <row r="1412" spans="1:11" s="166" customFormat="1" ht="15" x14ac:dyDescent="0.2">
      <c r="A1412" s="172" t="s">
        <v>649</v>
      </c>
      <c r="B1412" s="145" t="s">
        <v>630</v>
      </c>
      <c r="C1412" s="145">
        <v>559</v>
      </c>
      <c r="D1412" s="172" t="s">
        <v>18</v>
      </c>
      <c r="E1412" s="173">
        <v>3293</v>
      </c>
      <c r="F1412" s="228" t="s">
        <v>124</v>
      </c>
      <c r="G1412" s="189"/>
      <c r="H1412" s="222">
        <v>74000</v>
      </c>
      <c r="I1412" s="222">
        <v>37000</v>
      </c>
      <c r="J1412" s="222"/>
      <c r="K1412" s="222">
        <f t="shared" si="757"/>
        <v>37000</v>
      </c>
    </row>
    <row r="1413" spans="1:11" s="167" customFormat="1" x14ac:dyDescent="0.2">
      <c r="A1413" s="352" t="s">
        <v>649</v>
      </c>
      <c r="B1413" s="302" t="s">
        <v>630</v>
      </c>
      <c r="C1413" s="285">
        <v>559</v>
      </c>
      <c r="D1413" s="285"/>
      <c r="E1413" s="286">
        <v>42</v>
      </c>
      <c r="F1413" s="287"/>
      <c r="G1413" s="288"/>
      <c r="H1413" s="289">
        <f t="shared" ref="H1413:J1413" si="758">H1414</f>
        <v>2000</v>
      </c>
      <c r="I1413" s="289">
        <f t="shared" si="758"/>
        <v>1000</v>
      </c>
      <c r="J1413" s="289">
        <f t="shared" si="758"/>
        <v>0</v>
      </c>
      <c r="K1413" s="289">
        <f t="shared" si="757"/>
        <v>1000</v>
      </c>
    </row>
    <row r="1414" spans="1:11" s="223" customFormat="1" x14ac:dyDescent="0.2">
      <c r="A1414" s="170" t="s">
        <v>649</v>
      </c>
      <c r="B1414" s="169" t="s">
        <v>630</v>
      </c>
      <c r="C1414" s="169">
        <v>559</v>
      </c>
      <c r="D1414" s="170"/>
      <c r="E1414" s="171">
        <v>422</v>
      </c>
      <c r="F1414" s="230"/>
      <c r="G1414" s="197"/>
      <c r="H1414" s="246">
        <f>H1415</f>
        <v>2000</v>
      </c>
      <c r="I1414" s="246">
        <f>I1415</f>
        <v>1000</v>
      </c>
      <c r="J1414" s="246">
        <f>J1415</f>
        <v>0</v>
      </c>
      <c r="K1414" s="246">
        <f t="shared" si="757"/>
        <v>1000</v>
      </c>
    </row>
    <row r="1415" spans="1:11" s="223" customFormat="1" ht="15" x14ac:dyDescent="0.2">
      <c r="A1415" s="172" t="s">
        <v>649</v>
      </c>
      <c r="B1415" s="145" t="s">
        <v>630</v>
      </c>
      <c r="C1415" s="145">
        <v>559</v>
      </c>
      <c r="D1415" s="172" t="s">
        <v>18</v>
      </c>
      <c r="E1415" s="173">
        <v>4222</v>
      </c>
      <c r="F1415" s="228" t="s">
        <v>130</v>
      </c>
      <c r="G1415" s="189"/>
      <c r="H1415" s="244">
        <v>2000</v>
      </c>
      <c r="I1415" s="244">
        <v>1000</v>
      </c>
      <c r="J1415" s="244"/>
      <c r="K1415" s="244">
        <f t="shared" si="757"/>
        <v>1000</v>
      </c>
    </row>
    <row r="1416" spans="1:11" s="223" customFormat="1" x14ac:dyDescent="0.2">
      <c r="A1416" s="360" t="s">
        <v>650</v>
      </c>
      <c r="B1416" s="435" t="s">
        <v>661</v>
      </c>
      <c r="C1416" s="435"/>
      <c r="D1416" s="435"/>
      <c r="E1416" s="435"/>
      <c r="F1416" s="435"/>
      <c r="G1416" s="198"/>
      <c r="H1416" s="150">
        <f t="shared" ref="H1416:I1416" si="759">H1417+H1463+H1469+H1478</f>
        <v>332713600</v>
      </c>
      <c r="I1416" s="150">
        <f t="shared" si="759"/>
        <v>4180000</v>
      </c>
      <c r="J1416" s="150">
        <f t="shared" ref="J1416" si="760">J1417+J1463+J1469+J1478</f>
        <v>4180000</v>
      </c>
      <c r="K1416" s="150">
        <f t="shared" si="757"/>
        <v>332713600</v>
      </c>
    </row>
    <row r="1417" spans="1:11" s="223" customFormat="1" ht="67.5" x14ac:dyDescent="0.2">
      <c r="A1417" s="353" t="s">
        <v>650</v>
      </c>
      <c r="B1417" s="296" t="s">
        <v>77</v>
      </c>
      <c r="C1417" s="296"/>
      <c r="D1417" s="296"/>
      <c r="E1417" s="297"/>
      <c r="F1417" s="299" t="s">
        <v>662</v>
      </c>
      <c r="G1417" s="300" t="s">
        <v>688</v>
      </c>
      <c r="H1417" s="301">
        <f t="shared" ref="H1417:I1417" si="761">H1418+H1425+H1454+H1458</f>
        <v>3440500</v>
      </c>
      <c r="I1417" s="301">
        <f t="shared" si="761"/>
        <v>0</v>
      </c>
      <c r="J1417" s="301">
        <f t="shared" ref="J1417" si="762">J1418+J1425+J1454+J1458</f>
        <v>180000</v>
      </c>
      <c r="K1417" s="301">
        <f t="shared" si="757"/>
        <v>3620500</v>
      </c>
    </row>
    <row r="1418" spans="1:11" s="167" customFormat="1" x14ac:dyDescent="0.2">
      <c r="A1418" s="352" t="s">
        <v>650</v>
      </c>
      <c r="B1418" s="302" t="s">
        <v>77</v>
      </c>
      <c r="C1418" s="285">
        <v>11</v>
      </c>
      <c r="D1418" s="285"/>
      <c r="E1418" s="286">
        <v>31</v>
      </c>
      <c r="F1418" s="287"/>
      <c r="G1418" s="288"/>
      <c r="H1418" s="289">
        <f t="shared" ref="H1418:I1418" si="763">H1419+H1421+H1423</f>
        <v>2495000</v>
      </c>
      <c r="I1418" s="289">
        <f t="shared" si="763"/>
        <v>0</v>
      </c>
      <c r="J1418" s="289">
        <f t="shared" ref="J1418" si="764">J1419+J1421+J1423</f>
        <v>0</v>
      </c>
      <c r="K1418" s="289">
        <f t="shared" si="757"/>
        <v>2495000</v>
      </c>
    </row>
    <row r="1419" spans="1:11" s="223" customFormat="1" x14ac:dyDescent="0.2">
      <c r="A1419" s="181" t="s">
        <v>650</v>
      </c>
      <c r="B1419" s="153" t="s">
        <v>77</v>
      </c>
      <c r="C1419" s="154">
        <v>11</v>
      </c>
      <c r="D1419" s="155"/>
      <c r="E1419" s="156">
        <v>311</v>
      </c>
      <c r="F1419" s="225"/>
      <c r="G1419" s="157"/>
      <c r="H1419" s="158">
        <f t="shared" ref="H1419:J1419" si="765">SUM(H1420)</f>
        <v>2080000</v>
      </c>
      <c r="I1419" s="158">
        <f t="shared" si="765"/>
        <v>0</v>
      </c>
      <c r="J1419" s="158">
        <f t="shared" si="765"/>
        <v>0</v>
      </c>
      <c r="K1419" s="158">
        <f t="shared" si="757"/>
        <v>2080000</v>
      </c>
    </row>
    <row r="1420" spans="1:11" s="223" customFormat="1" ht="15" x14ac:dyDescent="0.2">
      <c r="A1420" s="182" t="s">
        <v>650</v>
      </c>
      <c r="B1420" s="160" t="s">
        <v>77</v>
      </c>
      <c r="C1420" s="161">
        <v>11</v>
      </c>
      <c r="D1420" s="162" t="s">
        <v>25</v>
      </c>
      <c r="E1420" s="163">
        <v>3111</v>
      </c>
      <c r="F1420" s="226" t="s">
        <v>19</v>
      </c>
      <c r="G1420" s="220"/>
      <c r="H1420" s="244">
        <v>2080000</v>
      </c>
      <c r="I1420" s="244"/>
      <c r="J1420" s="244"/>
      <c r="K1420" s="244">
        <f t="shared" si="757"/>
        <v>2080000</v>
      </c>
    </row>
    <row r="1421" spans="1:11" s="223" customFormat="1" x14ac:dyDescent="0.2">
      <c r="A1421" s="181" t="s">
        <v>650</v>
      </c>
      <c r="B1421" s="153" t="s">
        <v>77</v>
      </c>
      <c r="C1421" s="154">
        <v>11</v>
      </c>
      <c r="D1421" s="155"/>
      <c r="E1421" s="156">
        <v>312</v>
      </c>
      <c r="F1421" s="225"/>
      <c r="G1421" s="157"/>
      <c r="H1421" s="242">
        <f t="shared" ref="H1421:J1421" si="766">SUM(H1422)</f>
        <v>65000</v>
      </c>
      <c r="I1421" s="242">
        <f t="shared" si="766"/>
        <v>0</v>
      </c>
      <c r="J1421" s="242">
        <f t="shared" si="766"/>
        <v>0</v>
      </c>
      <c r="K1421" s="242">
        <f t="shared" si="757"/>
        <v>65000</v>
      </c>
    </row>
    <row r="1422" spans="1:11" s="223" customFormat="1" ht="15" x14ac:dyDescent="0.2">
      <c r="A1422" s="182" t="s">
        <v>650</v>
      </c>
      <c r="B1422" s="160" t="s">
        <v>77</v>
      </c>
      <c r="C1422" s="161">
        <v>11</v>
      </c>
      <c r="D1422" s="162" t="s">
        <v>25</v>
      </c>
      <c r="E1422" s="163">
        <v>3121</v>
      </c>
      <c r="F1422" s="226" t="s">
        <v>138</v>
      </c>
      <c r="G1422" s="220"/>
      <c r="H1422" s="244">
        <v>65000</v>
      </c>
      <c r="I1422" s="244"/>
      <c r="J1422" s="244"/>
      <c r="K1422" s="244">
        <f t="shared" si="757"/>
        <v>65000</v>
      </c>
    </row>
    <row r="1423" spans="1:11" s="167" customFormat="1" x14ac:dyDescent="0.2">
      <c r="A1423" s="181" t="s">
        <v>650</v>
      </c>
      <c r="B1423" s="153" t="s">
        <v>77</v>
      </c>
      <c r="C1423" s="154">
        <v>11</v>
      </c>
      <c r="D1423" s="155"/>
      <c r="E1423" s="156">
        <v>313</v>
      </c>
      <c r="F1423" s="225"/>
      <c r="G1423" s="157"/>
      <c r="H1423" s="242">
        <f t="shared" ref="H1423:J1423" si="767">SUM(H1424:H1424)</f>
        <v>350000</v>
      </c>
      <c r="I1423" s="242">
        <f t="shared" si="767"/>
        <v>0</v>
      </c>
      <c r="J1423" s="242">
        <f t="shared" si="767"/>
        <v>0</v>
      </c>
      <c r="K1423" s="242">
        <f t="shared" si="757"/>
        <v>350000</v>
      </c>
    </row>
    <row r="1424" spans="1:11" s="223" customFormat="1" ht="15" x14ac:dyDescent="0.2">
      <c r="A1424" s="182" t="s">
        <v>650</v>
      </c>
      <c r="B1424" s="160" t="s">
        <v>77</v>
      </c>
      <c r="C1424" s="161">
        <v>11</v>
      </c>
      <c r="D1424" s="162" t="s">
        <v>25</v>
      </c>
      <c r="E1424" s="163">
        <v>3132</v>
      </c>
      <c r="F1424" s="226" t="s">
        <v>280</v>
      </c>
      <c r="G1424" s="220"/>
      <c r="H1424" s="244">
        <v>350000</v>
      </c>
      <c r="I1424" s="244"/>
      <c r="J1424" s="244"/>
      <c r="K1424" s="244">
        <f t="shared" si="757"/>
        <v>350000</v>
      </c>
    </row>
    <row r="1425" spans="1:11" s="223" customFormat="1" x14ac:dyDescent="0.2">
      <c r="A1425" s="352" t="s">
        <v>650</v>
      </c>
      <c r="B1425" s="302" t="s">
        <v>77</v>
      </c>
      <c r="C1425" s="285">
        <v>11</v>
      </c>
      <c r="D1425" s="285"/>
      <c r="E1425" s="286">
        <v>32</v>
      </c>
      <c r="F1425" s="287"/>
      <c r="G1425" s="288"/>
      <c r="H1425" s="289">
        <f t="shared" ref="H1425:I1425" si="768">H1426+H1431+H1436+H1444+H1446</f>
        <v>915000</v>
      </c>
      <c r="I1425" s="289">
        <f t="shared" si="768"/>
        <v>0</v>
      </c>
      <c r="J1425" s="289">
        <f t="shared" ref="J1425" si="769">J1426+J1431+J1436+J1444+J1446</f>
        <v>180000</v>
      </c>
      <c r="K1425" s="289">
        <f t="shared" si="757"/>
        <v>1095000</v>
      </c>
    </row>
    <row r="1426" spans="1:11" s="223" customFormat="1" x14ac:dyDescent="0.2">
      <c r="A1426" s="181" t="s">
        <v>650</v>
      </c>
      <c r="B1426" s="153" t="s">
        <v>77</v>
      </c>
      <c r="C1426" s="154">
        <v>11</v>
      </c>
      <c r="D1426" s="155"/>
      <c r="E1426" s="156">
        <v>321</v>
      </c>
      <c r="F1426" s="225"/>
      <c r="G1426" s="157"/>
      <c r="H1426" s="158">
        <f t="shared" ref="H1426:I1426" si="770">SUM(H1427:H1430)</f>
        <v>117000</v>
      </c>
      <c r="I1426" s="158">
        <f t="shared" si="770"/>
        <v>0</v>
      </c>
      <c r="J1426" s="158">
        <f t="shared" ref="J1426" si="771">SUM(J1427:J1430)</f>
        <v>0</v>
      </c>
      <c r="K1426" s="158">
        <f t="shared" si="757"/>
        <v>117000</v>
      </c>
    </row>
    <row r="1427" spans="1:11" s="223" customFormat="1" ht="15" x14ac:dyDescent="0.2">
      <c r="A1427" s="182" t="s">
        <v>650</v>
      </c>
      <c r="B1427" s="160" t="s">
        <v>77</v>
      </c>
      <c r="C1427" s="161">
        <v>11</v>
      </c>
      <c r="D1427" s="162" t="s">
        <v>25</v>
      </c>
      <c r="E1427" s="163">
        <v>3211</v>
      </c>
      <c r="F1427" s="226" t="s">
        <v>110</v>
      </c>
      <c r="G1427" s="220"/>
      <c r="H1427" s="244">
        <v>80000</v>
      </c>
      <c r="I1427" s="244"/>
      <c r="J1427" s="244"/>
      <c r="K1427" s="244">
        <f t="shared" si="757"/>
        <v>80000</v>
      </c>
    </row>
    <row r="1428" spans="1:11" s="223" customFormat="1" ht="30" x14ac:dyDescent="0.2">
      <c r="A1428" s="182" t="s">
        <v>650</v>
      </c>
      <c r="B1428" s="160" t="s">
        <v>77</v>
      </c>
      <c r="C1428" s="161">
        <v>11</v>
      </c>
      <c r="D1428" s="162" t="s">
        <v>25</v>
      </c>
      <c r="E1428" s="163">
        <v>3212</v>
      </c>
      <c r="F1428" s="226" t="s">
        <v>111</v>
      </c>
      <c r="G1428" s="220"/>
      <c r="H1428" s="244">
        <v>30000</v>
      </c>
      <c r="I1428" s="244"/>
      <c r="J1428" s="244"/>
      <c r="K1428" s="244">
        <f t="shared" si="757"/>
        <v>30000</v>
      </c>
    </row>
    <row r="1429" spans="1:11" s="223" customFormat="1" ht="15" x14ac:dyDescent="0.2">
      <c r="A1429" s="182" t="s">
        <v>650</v>
      </c>
      <c r="B1429" s="160" t="s">
        <v>77</v>
      </c>
      <c r="C1429" s="161">
        <v>11</v>
      </c>
      <c r="D1429" s="162" t="s">
        <v>25</v>
      </c>
      <c r="E1429" s="163">
        <v>3213</v>
      </c>
      <c r="F1429" s="226" t="s">
        <v>112</v>
      </c>
      <c r="G1429" s="220"/>
      <c r="H1429" s="244">
        <v>5000</v>
      </c>
      <c r="I1429" s="244"/>
      <c r="J1429" s="244"/>
      <c r="K1429" s="244">
        <f t="shared" si="757"/>
        <v>5000</v>
      </c>
    </row>
    <row r="1430" spans="1:11" s="223" customFormat="1" ht="15" x14ac:dyDescent="0.2">
      <c r="A1430" s="182" t="s">
        <v>650</v>
      </c>
      <c r="B1430" s="160" t="s">
        <v>77</v>
      </c>
      <c r="C1430" s="161">
        <v>11</v>
      </c>
      <c r="D1430" s="162" t="s">
        <v>25</v>
      </c>
      <c r="E1430" s="163">
        <v>3214</v>
      </c>
      <c r="F1430" s="226" t="s">
        <v>234</v>
      </c>
      <c r="G1430" s="220"/>
      <c r="H1430" s="244">
        <v>2000</v>
      </c>
      <c r="I1430" s="244"/>
      <c r="J1430" s="244"/>
      <c r="K1430" s="244">
        <f t="shared" si="757"/>
        <v>2000</v>
      </c>
    </row>
    <row r="1431" spans="1:11" s="167" customFormat="1" x14ac:dyDescent="0.2">
      <c r="A1431" s="181" t="s">
        <v>650</v>
      </c>
      <c r="B1431" s="153" t="s">
        <v>77</v>
      </c>
      <c r="C1431" s="154">
        <v>11</v>
      </c>
      <c r="D1431" s="155"/>
      <c r="E1431" s="156">
        <v>322</v>
      </c>
      <c r="F1431" s="225"/>
      <c r="G1431" s="157"/>
      <c r="H1431" s="159">
        <f t="shared" ref="H1431:I1431" si="772">SUM(H1432:H1435)</f>
        <v>79500</v>
      </c>
      <c r="I1431" s="159">
        <f t="shared" si="772"/>
        <v>0</v>
      </c>
      <c r="J1431" s="159">
        <f t="shared" ref="J1431" si="773">SUM(J1432:J1435)</f>
        <v>0</v>
      </c>
      <c r="K1431" s="159">
        <f t="shared" si="757"/>
        <v>79500</v>
      </c>
    </row>
    <row r="1432" spans="1:11" s="223" customFormat="1" ht="15" x14ac:dyDescent="0.2">
      <c r="A1432" s="182" t="s">
        <v>650</v>
      </c>
      <c r="B1432" s="160" t="s">
        <v>77</v>
      </c>
      <c r="C1432" s="161">
        <v>11</v>
      </c>
      <c r="D1432" s="162" t="s">
        <v>25</v>
      </c>
      <c r="E1432" s="163">
        <v>3221</v>
      </c>
      <c r="F1432" s="226" t="s">
        <v>146</v>
      </c>
      <c r="G1432" s="220"/>
      <c r="H1432" s="244">
        <v>23000</v>
      </c>
      <c r="I1432" s="244"/>
      <c r="J1432" s="244"/>
      <c r="K1432" s="244">
        <f t="shared" si="757"/>
        <v>23000</v>
      </c>
    </row>
    <row r="1433" spans="1:11" s="167" customFormat="1" x14ac:dyDescent="0.2">
      <c r="A1433" s="182" t="s">
        <v>650</v>
      </c>
      <c r="B1433" s="160" t="s">
        <v>77</v>
      </c>
      <c r="C1433" s="161">
        <v>11</v>
      </c>
      <c r="D1433" s="162" t="s">
        <v>25</v>
      </c>
      <c r="E1433" s="163">
        <v>3223</v>
      </c>
      <c r="F1433" s="226" t="s">
        <v>115</v>
      </c>
      <c r="G1433" s="220"/>
      <c r="H1433" s="244">
        <v>43000</v>
      </c>
      <c r="I1433" s="244"/>
      <c r="J1433" s="244"/>
      <c r="K1433" s="244">
        <f t="shared" si="757"/>
        <v>43000</v>
      </c>
    </row>
    <row r="1434" spans="1:11" s="223" customFormat="1" ht="30" x14ac:dyDescent="0.2">
      <c r="A1434" s="182" t="s">
        <v>650</v>
      </c>
      <c r="B1434" s="160" t="s">
        <v>77</v>
      </c>
      <c r="C1434" s="161">
        <v>11</v>
      </c>
      <c r="D1434" s="162" t="s">
        <v>25</v>
      </c>
      <c r="E1434" s="163">
        <v>3224</v>
      </c>
      <c r="F1434" s="226" t="s">
        <v>144</v>
      </c>
      <c r="G1434" s="220"/>
      <c r="H1434" s="244">
        <v>1500</v>
      </c>
      <c r="I1434" s="244"/>
      <c r="J1434" s="244"/>
      <c r="K1434" s="244">
        <f t="shared" si="757"/>
        <v>1500</v>
      </c>
    </row>
    <row r="1435" spans="1:11" s="223" customFormat="1" ht="15" x14ac:dyDescent="0.2">
      <c r="A1435" s="182" t="s">
        <v>650</v>
      </c>
      <c r="B1435" s="160" t="s">
        <v>77</v>
      </c>
      <c r="C1435" s="161">
        <v>11</v>
      </c>
      <c r="D1435" s="162" t="s">
        <v>25</v>
      </c>
      <c r="E1435" s="163">
        <v>3225</v>
      </c>
      <c r="F1435" s="226" t="s">
        <v>151</v>
      </c>
      <c r="G1435" s="220"/>
      <c r="H1435" s="244">
        <v>12000</v>
      </c>
      <c r="I1435" s="244"/>
      <c r="J1435" s="244"/>
      <c r="K1435" s="244">
        <f t="shared" si="757"/>
        <v>12000</v>
      </c>
    </row>
    <row r="1436" spans="1:11" s="223" customFormat="1" x14ac:dyDescent="0.2">
      <c r="A1436" s="181" t="s">
        <v>650</v>
      </c>
      <c r="B1436" s="153" t="s">
        <v>77</v>
      </c>
      <c r="C1436" s="154">
        <v>11</v>
      </c>
      <c r="D1436" s="155"/>
      <c r="E1436" s="156">
        <v>323</v>
      </c>
      <c r="F1436" s="225"/>
      <c r="G1436" s="157"/>
      <c r="H1436" s="159">
        <f t="shared" ref="H1436:I1436" si="774">SUM(H1437:H1443)</f>
        <v>304000</v>
      </c>
      <c r="I1436" s="159">
        <f t="shared" si="774"/>
        <v>0</v>
      </c>
      <c r="J1436" s="159">
        <f t="shared" ref="J1436" si="775">SUM(J1437:J1443)</f>
        <v>75000</v>
      </c>
      <c r="K1436" s="159">
        <f t="shared" si="757"/>
        <v>379000</v>
      </c>
    </row>
    <row r="1437" spans="1:11" s="223" customFormat="1" ht="15" x14ac:dyDescent="0.2">
      <c r="A1437" s="182" t="s">
        <v>650</v>
      </c>
      <c r="B1437" s="160" t="s">
        <v>77</v>
      </c>
      <c r="C1437" s="161">
        <v>11</v>
      </c>
      <c r="D1437" s="162" t="s">
        <v>25</v>
      </c>
      <c r="E1437" s="163">
        <v>3231</v>
      </c>
      <c r="F1437" s="226" t="s">
        <v>117</v>
      </c>
      <c r="G1437" s="220"/>
      <c r="H1437" s="244">
        <v>45000</v>
      </c>
      <c r="I1437" s="244"/>
      <c r="J1437" s="244"/>
      <c r="K1437" s="244">
        <f t="shared" si="757"/>
        <v>45000</v>
      </c>
    </row>
    <row r="1438" spans="1:11" s="223" customFormat="1" ht="15" x14ac:dyDescent="0.2">
      <c r="A1438" s="182" t="s">
        <v>650</v>
      </c>
      <c r="B1438" s="160" t="s">
        <v>77</v>
      </c>
      <c r="C1438" s="161">
        <v>11</v>
      </c>
      <c r="D1438" s="162" t="s">
        <v>25</v>
      </c>
      <c r="E1438" s="163">
        <v>3232</v>
      </c>
      <c r="F1438" s="226" t="s">
        <v>118</v>
      </c>
      <c r="G1438" s="220"/>
      <c r="H1438" s="244">
        <v>23000</v>
      </c>
      <c r="I1438" s="244"/>
      <c r="J1438" s="244">
        <v>25000</v>
      </c>
      <c r="K1438" s="244">
        <f t="shared" si="757"/>
        <v>48000</v>
      </c>
    </row>
    <row r="1439" spans="1:11" s="223" customFormat="1" ht="15" x14ac:dyDescent="0.2">
      <c r="A1439" s="182" t="s">
        <v>650</v>
      </c>
      <c r="B1439" s="160" t="s">
        <v>77</v>
      </c>
      <c r="C1439" s="161">
        <v>11</v>
      </c>
      <c r="D1439" s="162" t="s">
        <v>25</v>
      </c>
      <c r="E1439" s="163">
        <v>3233</v>
      </c>
      <c r="F1439" s="226" t="s">
        <v>119</v>
      </c>
      <c r="G1439" s="220"/>
      <c r="H1439" s="244">
        <v>30000</v>
      </c>
      <c r="I1439" s="244"/>
      <c r="J1439" s="244"/>
      <c r="K1439" s="244">
        <f t="shared" si="757"/>
        <v>30000</v>
      </c>
    </row>
    <row r="1440" spans="1:11" s="223" customFormat="1" ht="15" x14ac:dyDescent="0.2">
      <c r="A1440" s="182" t="s">
        <v>650</v>
      </c>
      <c r="B1440" s="160" t="s">
        <v>77</v>
      </c>
      <c r="C1440" s="161">
        <v>11</v>
      </c>
      <c r="D1440" s="162" t="s">
        <v>25</v>
      </c>
      <c r="E1440" s="163">
        <v>3234</v>
      </c>
      <c r="F1440" s="226" t="s">
        <v>120</v>
      </c>
      <c r="G1440" s="220"/>
      <c r="H1440" s="244">
        <v>31000</v>
      </c>
      <c r="I1440" s="244"/>
      <c r="J1440" s="244"/>
      <c r="K1440" s="244">
        <f t="shared" si="757"/>
        <v>31000</v>
      </c>
    </row>
    <row r="1441" spans="1:11" s="166" customFormat="1" ht="15" x14ac:dyDescent="0.2">
      <c r="A1441" s="182" t="s">
        <v>650</v>
      </c>
      <c r="B1441" s="160" t="s">
        <v>77</v>
      </c>
      <c r="C1441" s="161">
        <v>11</v>
      </c>
      <c r="D1441" s="162" t="s">
        <v>25</v>
      </c>
      <c r="E1441" s="163">
        <v>3237</v>
      </c>
      <c r="F1441" s="226" t="s">
        <v>36</v>
      </c>
      <c r="G1441" s="220"/>
      <c r="H1441" s="244">
        <v>100000</v>
      </c>
      <c r="I1441" s="244"/>
      <c r="J1441" s="244">
        <v>20000</v>
      </c>
      <c r="K1441" s="244">
        <f t="shared" si="757"/>
        <v>120000</v>
      </c>
    </row>
    <row r="1442" spans="1:11" s="167" customFormat="1" x14ac:dyDescent="0.2">
      <c r="A1442" s="182" t="s">
        <v>650</v>
      </c>
      <c r="B1442" s="160" t="s">
        <v>77</v>
      </c>
      <c r="C1442" s="161">
        <v>11</v>
      </c>
      <c r="D1442" s="162" t="s">
        <v>25</v>
      </c>
      <c r="E1442" s="163">
        <v>3238</v>
      </c>
      <c r="F1442" s="226" t="s">
        <v>122</v>
      </c>
      <c r="G1442" s="220"/>
      <c r="H1442" s="244">
        <v>40000</v>
      </c>
      <c r="I1442" s="244"/>
      <c r="J1442" s="244"/>
      <c r="K1442" s="244">
        <f t="shared" si="757"/>
        <v>40000</v>
      </c>
    </row>
    <row r="1443" spans="1:11" s="283" customFormat="1" x14ac:dyDescent="0.2">
      <c r="A1443" s="182" t="s">
        <v>650</v>
      </c>
      <c r="B1443" s="160" t="s">
        <v>77</v>
      </c>
      <c r="C1443" s="161">
        <v>11</v>
      </c>
      <c r="D1443" s="162" t="s">
        <v>25</v>
      </c>
      <c r="E1443" s="163">
        <v>3239</v>
      </c>
      <c r="F1443" s="226" t="s">
        <v>41</v>
      </c>
      <c r="G1443" s="220"/>
      <c r="H1443" s="244">
        <v>35000</v>
      </c>
      <c r="I1443" s="244"/>
      <c r="J1443" s="244">
        <v>30000</v>
      </c>
      <c r="K1443" s="244">
        <f t="shared" si="757"/>
        <v>65000</v>
      </c>
    </row>
    <row r="1444" spans="1:11" s="223" customFormat="1" x14ac:dyDescent="0.2">
      <c r="A1444" s="181" t="s">
        <v>650</v>
      </c>
      <c r="B1444" s="153" t="s">
        <v>77</v>
      </c>
      <c r="C1444" s="154">
        <v>11</v>
      </c>
      <c r="D1444" s="155"/>
      <c r="E1444" s="156">
        <v>324</v>
      </c>
      <c r="F1444" s="225"/>
      <c r="G1444" s="157"/>
      <c r="H1444" s="159">
        <f t="shared" ref="H1444:J1444" si="776">SUM(H1445)</f>
        <v>7000</v>
      </c>
      <c r="I1444" s="159">
        <f t="shared" si="776"/>
        <v>0</v>
      </c>
      <c r="J1444" s="159">
        <f t="shared" si="776"/>
        <v>0</v>
      </c>
      <c r="K1444" s="159">
        <f t="shared" si="757"/>
        <v>7000</v>
      </c>
    </row>
    <row r="1445" spans="1:11" ht="30" x14ac:dyDescent="0.2">
      <c r="A1445" s="182" t="s">
        <v>650</v>
      </c>
      <c r="B1445" s="160" t="s">
        <v>77</v>
      </c>
      <c r="C1445" s="161">
        <v>11</v>
      </c>
      <c r="D1445" s="162" t="s">
        <v>25</v>
      </c>
      <c r="E1445" s="163">
        <v>3241</v>
      </c>
      <c r="F1445" s="226" t="s">
        <v>238</v>
      </c>
      <c r="G1445" s="220"/>
      <c r="H1445" s="244">
        <v>7000</v>
      </c>
      <c r="I1445" s="244"/>
      <c r="J1445" s="244"/>
      <c r="K1445" s="244">
        <f t="shared" si="757"/>
        <v>7000</v>
      </c>
    </row>
    <row r="1446" spans="1:11" s="152" customFormat="1" x14ac:dyDescent="0.2">
      <c r="A1446" s="181" t="s">
        <v>650</v>
      </c>
      <c r="B1446" s="153" t="s">
        <v>77</v>
      </c>
      <c r="C1446" s="154">
        <v>11</v>
      </c>
      <c r="D1446" s="155"/>
      <c r="E1446" s="156">
        <v>329</v>
      </c>
      <c r="F1446" s="225"/>
      <c r="G1446" s="157"/>
      <c r="H1446" s="158">
        <f t="shared" ref="H1446:I1446" si="777">H1447+H1448+H1449+H1450+H1451+H1452+H1453</f>
        <v>407500</v>
      </c>
      <c r="I1446" s="158">
        <f t="shared" si="777"/>
        <v>0</v>
      </c>
      <c r="J1446" s="158">
        <f t="shared" ref="J1446" si="778">J1447+J1448+J1449+J1450+J1451+J1452+J1453</f>
        <v>105000</v>
      </c>
      <c r="K1446" s="158">
        <f t="shared" si="757"/>
        <v>512500</v>
      </c>
    </row>
    <row r="1447" spans="1:11" s="223" customFormat="1" ht="30" x14ac:dyDescent="0.2">
      <c r="A1447" s="182" t="s">
        <v>650</v>
      </c>
      <c r="B1447" s="160" t="s">
        <v>77</v>
      </c>
      <c r="C1447" s="161">
        <v>11</v>
      </c>
      <c r="D1447" s="162" t="s">
        <v>25</v>
      </c>
      <c r="E1447" s="163">
        <v>3291</v>
      </c>
      <c r="F1447" s="226" t="s">
        <v>152</v>
      </c>
      <c r="G1447" s="220"/>
      <c r="H1447" s="244">
        <v>203000</v>
      </c>
      <c r="I1447" s="244"/>
      <c r="J1447" s="244"/>
      <c r="K1447" s="244">
        <f t="shared" si="757"/>
        <v>203000</v>
      </c>
    </row>
    <row r="1448" spans="1:11" s="152" customFormat="1" x14ac:dyDescent="0.2">
      <c r="A1448" s="182" t="s">
        <v>650</v>
      </c>
      <c r="B1448" s="160" t="s">
        <v>77</v>
      </c>
      <c r="C1448" s="161">
        <v>11</v>
      </c>
      <c r="D1448" s="162" t="s">
        <v>25</v>
      </c>
      <c r="E1448" s="163">
        <v>3292</v>
      </c>
      <c r="F1448" s="226" t="s">
        <v>123</v>
      </c>
      <c r="G1448" s="220"/>
      <c r="H1448" s="244">
        <v>13000</v>
      </c>
      <c r="I1448" s="244"/>
      <c r="J1448" s="244"/>
      <c r="K1448" s="244">
        <f t="shared" si="757"/>
        <v>13000</v>
      </c>
    </row>
    <row r="1449" spans="1:11" s="223" customFormat="1" ht="15" x14ac:dyDescent="0.2">
      <c r="A1449" s="182" t="s">
        <v>650</v>
      </c>
      <c r="B1449" s="160" t="s">
        <v>77</v>
      </c>
      <c r="C1449" s="161">
        <v>11</v>
      </c>
      <c r="D1449" s="162" t="s">
        <v>25</v>
      </c>
      <c r="E1449" s="163">
        <v>3293</v>
      </c>
      <c r="F1449" s="226" t="s">
        <v>124</v>
      </c>
      <c r="G1449" s="220"/>
      <c r="H1449" s="244">
        <v>30000</v>
      </c>
      <c r="I1449" s="244"/>
      <c r="J1449" s="244"/>
      <c r="K1449" s="244">
        <f t="shared" si="757"/>
        <v>30000</v>
      </c>
    </row>
    <row r="1450" spans="1:11" ht="15" x14ac:dyDescent="0.2">
      <c r="A1450" s="182" t="s">
        <v>650</v>
      </c>
      <c r="B1450" s="160" t="s">
        <v>77</v>
      </c>
      <c r="C1450" s="161">
        <v>11</v>
      </c>
      <c r="D1450" s="162" t="s">
        <v>25</v>
      </c>
      <c r="E1450" s="163">
        <v>3294</v>
      </c>
      <c r="F1450" s="226" t="s">
        <v>611</v>
      </c>
      <c r="G1450" s="220"/>
      <c r="H1450" s="244">
        <v>3500</v>
      </c>
      <c r="I1450" s="244"/>
      <c r="J1450" s="244"/>
      <c r="K1450" s="244">
        <f t="shared" si="757"/>
        <v>3500</v>
      </c>
    </row>
    <row r="1451" spans="1:11" ht="15" x14ac:dyDescent="0.2">
      <c r="A1451" s="182" t="s">
        <v>650</v>
      </c>
      <c r="B1451" s="160" t="s">
        <v>77</v>
      </c>
      <c r="C1451" s="161">
        <v>11</v>
      </c>
      <c r="D1451" s="162" t="s">
        <v>25</v>
      </c>
      <c r="E1451" s="163">
        <v>3295</v>
      </c>
      <c r="F1451" s="226" t="s">
        <v>237</v>
      </c>
      <c r="G1451" s="220"/>
      <c r="H1451" s="244">
        <v>5000</v>
      </c>
      <c r="I1451" s="244"/>
      <c r="J1451" s="244">
        <v>3000</v>
      </c>
      <c r="K1451" s="244">
        <f t="shared" si="757"/>
        <v>8000</v>
      </c>
    </row>
    <row r="1452" spans="1:11" s="152" customFormat="1" x14ac:dyDescent="0.2">
      <c r="A1452" s="182" t="s">
        <v>650</v>
      </c>
      <c r="B1452" s="160" t="s">
        <v>77</v>
      </c>
      <c r="C1452" s="161">
        <v>11</v>
      </c>
      <c r="D1452" s="162" t="s">
        <v>25</v>
      </c>
      <c r="E1452" s="163">
        <v>3296</v>
      </c>
      <c r="F1452" s="226" t="s">
        <v>612</v>
      </c>
      <c r="G1452" s="220"/>
      <c r="H1452" s="244">
        <v>150000</v>
      </c>
      <c r="I1452" s="244"/>
      <c r="J1452" s="244">
        <v>100000</v>
      </c>
      <c r="K1452" s="244">
        <f t="shared" si="757"/>
        <v>250000</v>
      </c>
    </row>
    <row r="1453" spans="1:11" s="223" customFormat="1" ht="15" x14ac:dyDescent="0.2">
      <c r="A1453" s="182" t="s">
        <v>650</v>
      </c>
      <c r="B1453" s="160" t="s">
        <v>77</v>
      </c>
      <c r="C1453" s="161">
        <v>11</v>
      </c>
      <c r="D1453" s="162" t="s">
        <v>25</v>
      </c>
      <c r="E1453" s="163">
        <v>3299</v>
      </c>
      <c r="F1453" s="226" t="s">
        <v>125</v>
      </c>
      <c r="G1453" s="220"/>
      <c r="H1453" s="244">
        <v>3000</v>
      </c>
      <c r="I1453" s="244"/>
      <c r="J1453" s="244">
        <v>2000</v>
      </c>
      <c r="K1453" s="244">
        <f t="shared" si="757"/>
        <v>5000</v>
      </c>
    </row>
    <row r="1454" spans="1:11" x14ac:dyDescent="0.2">
      <c r="A1454" s="352" t="s">
        <v>650</v>
      </c>
      <c r="B1454" s="302" t="s">
        <v>77</v>
      </c>
      <c r="C1454" s="285">
        <v>11</v>
      </c>
      <c r="D1454" s="285"/>
      <c r="E1454" s="286">
        <v>34</v>
      </c>
      <c r="F1454" s="287"/>
      <c r="G1454" s="288"/>
      <c r="H1454" s="289">
        <f t="shared" ref="H1454:J1454" si="779">H1455</f>
        <v>2500</v>
      </c>
      <c r="I1454" s="289">
        <f t="shared" si="779"/>
        <v>0</v>
      </c>
      <c r="J1454" s="289">
        <f t="shared" si="779"/>
        <v>0</v>
      </c>
      <c r="K1454" s="289">
        <f t="shared" si="757"/>
        <v>2500</v>
      </c>
    </row>
    <row r="1455" spans="1:11" s="223" customFormat="1" x14ac:dyDescent="0.2">
      <c r="A1455" s="181" t="s">
        <v>650</v>
      </c>
      <c r="B1455" s="153" t="s">
        <v>77</v>
      </c>
      <c r="C1455" s="154">
        <v>11</v>
      </c>
      <c r="D1455" s="155"/>
      <c r="E1455" s="156">
        <v>343</v>
      </c>
      <c r="F1455" s="225"/>
      <c r="G1455" s="157"/>
      <c r="H1455" s="199">
        <f t="shared" ref="H1455:I1455" si="780">SUM(H1456:H1457)</f>
        <v>2500</v>
      </c>
      <c r="I1455" s="199">
        <f t="shared" si="780"/>
        <v>0</v>
      </c>
      <c r="J1455" s="199">
        <f t="shared" ref="J1455" si="781">SUM(J1456:J1457)</f>
        <v>0</v>
      </c>
      <c r="K1455" s="199">
        <f t="shared" si="757"/>
        <v>2500</v>
      </c>
    </row>
    <row r="1456" spans="1:11" s="152" customFormat="1" x14ac:dyDescent="0.2">
      <c r="A1456" s="182" t="s">
        <v>650</v>
      </c>
      <c r="B1456" s="160" t="s">
        <v>77</v>
      </c>
      <c r="C1456" s="161">
        <v>11</v>
      </c>
      <c r="D1456" s="162" t="s">
        <v>25</v>
      </c>
      <c r="E1456" s="163">
        <v>3431</v>
      </c>
      <c r="F1456" s="226" t="s">
        <v>153</v>
      </c>
      <c r="G1456" s="220"/>
      <c r="H1456" s="244">
        <v>500</v>
      </c>
      <c r="I1456" s="244"/>
      <c r="J1456" s="244"/>
      <c r="K1456" s="244">
        <f t="shared" si="757"/>
        <v>500</v>
      </c>
    </row>
    <row r="1457" spans="1:11" s="152" customFormat="1" x14ac:dyDescent="0.2">
      <c r="A1457" s="182" t="s">
        <v>650</v>
      </c>
      <c r="B1457" s="160" t="s">
        <v>77</v>
      </c>
      <c r="C1457" s="161">
        <v>11</v>
      </c>
      <c r="D1457" s="162" t="s">
        <v>25</v>
      </c>
      <c r="E1457" s="163">
        <v>3433</v>
      </c>
      <c r="F1457" s="226" t="s">
        <v>126</v>
      </c>
      <c r="G1457" s="220"/>
      <c r="H1457" s="244">
        <v>2000</v>
      </c>
      <c r="I1457" s="244"/>
      <c r="J1457" s="244"/>
      <c r="K1457" s="244">
        <f t="shared" si="757"/>
        <v>2000</v>
      </c>
    </row>
    <row r="1458" spans="1:11" s="152" customFormat="1" x14ac:dyDescent="0.2">
      <c r="A1458" s="352" t="s">
        <v>650</v>
      </c>
      <c r="B1458" s="302" t="s">
        <v>77</v>
      </c>
      <c r="C1458" s="285">
        <v>11</v>
      </c>
      <c r="D1458" s="285"/>
      <c r="E1458" s="286">
        <v>42</v>
      </c>
      <c r="F1458" s="287"/>
      <c r="G1458" s="288"/>
      <c r="H1458" s="289">
        <f t="shared" ref="H1458:I1458" si="782">H1459+H1461</f>
        <v>28000</v>
      </c>
      <c r="I1458" s="289">
        <f t="shared" si="782"/>
        <v>0</v>
      </c>
      <c r="J1458" s="289">
        <f t="shared" ref="J1458" si="783">J1459+J1461</f>
        <v>0</v>
      </c>
      <c r="K1458" s="289">
        <f t="shared" si="757"/>
        <v>28000</v>
      </c>
    </row>
    <row r="1459" spans="1:11" s="223" customFormat="1" x14ac:dyDescent="0.2">
      <c r="A1459" s="181" t="s">
        <v>650</v>
      </c>
      <c r="B1459" s="153" t="s">
        <v>77</v>
      </c>
      <c r="C1459" s="154">
        <v>11</v>
      </c>
      <c r="D1459" s="155"/>
      <c r="E1459" s="156">
        <v>422</v>
      </c>
      <c r="F1459" s="225"/>
      <c r="G1459" s="157"/>
      <c r="H1459" s="199">
        <f t="shared" ref="H1459:J1459" si="784">SUM(H1460)</f>
        <v>25000</v>
      </c>
      <c r="I1459" s="199">
        <f t="shared" si="784"/>
        <v>0</v>
      </c>
      <c r="J1459" s="199">
        <f t="shared" si="784"/>
        <v>0</v>
      </c>
      <c r="K1459" s="199">
        <f t="shared" si="757"/>
        <v>25000</v>
      </c>
    </row>
    <row r="1460" spans="1:11" s="223" customFormat="1" ht="15" x14ac:dyDescent="0.2">
      <c r="A1460" s="182" t="s">
        <v>650</v>
      </c>
      <c r="B1460" s="160" t="s">
        <v>77</v>
      </c>
      <c r="C1460" s="161">
        <v>11</v>
      </c>
      <c r="D1460" s="162" t="s">
        <v>25</v>
      </c>
      <c r="E1460" s="163">
        <v>4221</v>
      </c>
      <c r="F1460" s="226" t="s">
        <v>129</v>
      </c>
      <c r="G1460" s="220"/>
      <c r="H1460" s="244">
        <v>25000</v>
      </c>
      <c r="I1460" s="244"/>
      <c r="J1460" s="244"/>
      <c r="K1460" s="244">
        <f t="shared" si="757"/>
        <v>25000</v>
      </c>
    </row>
    <row r="1461" spans="1:11" s="223" customFormat="1" x14ac:dyDescent="0.2">
      <c r="A1461" s="181" t="s">
        <v>650</v>
      </c>
      <c r="B1461" s="153" t="s">
        <v>77</v>
      </c>
      <c r="C1461" s="154">
        <v>11</v>
      </c>
      <c r="D1461" s="155"/>
      <c r="E1461" s="156">
        <v>426</v>
      </c>
      <c r="F1461" s="225"/>
      <c r="G1461" s="157"/>
      <c r="H1461" s="199">
        <f t="shared" ref="H1461:J1461" si="785">SUM(H1462)</f>
        <v>3000</v>
      </c>
      <c r="I1461" s="199">
        <f t="shared" si="785"/>
        <v>0</v>
      </c>
      <c r="J1461" s="199">
        <f t="shared" si="785"/>
        <v>0</v>
      </c>
      <c r="K1461" s="199">
        <f t="shared" si="757"/>
        <v>3000</v>
      </c>
    </row>
    <row r="1462" spans="1:11" s="152" customFormat="1" x14ac:dyDescent="0.2">
      <c r="A1462" s="182" t="s">
        <v>650</v>
      </c>
      <c r="B1462" s="160" t="s">
        <v>77</v>
      </c>
      <c r="C1462" s="161">
        <v>11</v>
      </c>
      <c r="D1462" s="162" t="s">
        <v>25</v>
      </c>
      <c r="E1462" s="163">
        <v>4262</v>
      </c>
      <c r="F1462" s="226" t="s">
        <v>135</v>
      </c>
      <c r="G1462" s="220"/>
      <c r="H1462" s="244">
        <v>3000</v>
      </c>
      <c r="I1462" s="244"/>
      <c r="J1462" s="244"/>
      <c r="K1462" s="244">
        <f t="shared" si="757"/>
        <v>3000</v>
      </c>
    </row>
    <row r="1463" spans="1:11" s="223" customFormat="1" ht="67.5" x14ac:dyDescent="0.2">
      <c r="A1463" s="353" t="s">
        <v>650</v>
      </c>
      <c r="B1463" s="296" t="s">
        <v>175</v>
      </c>
      <c r="C1463" s="296"/>
      <c r="D1463" s="296"/>
      <c r="E1463" s="297"/>
      <c r="F1463" s="299" t="s">
        <v>76</v>
      </c>
      <c r="G1463" s="300" t="s">
        <v>688</v>
      </c>
      <c r="H1463" s="301">
        <f t="shared" ref="H1463:J1463" si="786">H1464</f>
        <v>326900000</v>
      </c>
      <c r="I1463" s="301">
        <f t="shared" si="786"/>
        <v>4180000</v>
      </c>
      <c r="J1463" s="301">
        <f t="shared" si="786"/>
        <v>4000000</v>
      </c>
      <c r="K1463" s="301">
        <f t="shared" si="757"/>
        <v>326720000</v>
      </c>
    </row>
    <row r="1464" spans="1:11" s="223" customFormat="1" x14ac:dyDescent="0.2">
      <c r="A1464" s="352" t="s">
        <v>650</v>
      </c>
      <c r="B1464" s="302" t="s">
        <v>175</v>
      </c>
      <c r="C1464" s="285">
        <v>11</v>
      </c>
      <c r="D1464" s="285"/>
      <c r="E1464" s="286">
        <v>35</v>
      </c>
      <c r="F1464" s="287"/>
      <c r="G1464" s="288"/>
      <c r="H1464" s="289">
        <f t="shared" ref="H1464:I1464" si="787">H1465+H1467</f>
        <v>326900000</v>
      </c>
      <c r="I1464" s="289">
        <f t="shared" si="787"/>
        <v>4180000</v>
      </c>
      <c r="J1464" s="289">
        <f t="shared" ref="J1464" si="788">J1465+J1467</f>
        <v>4000000</v>
      </c>
      <c r="K1464" s="289">
        <f t="shared" si="757"/>
        <v>326720000</v>
      </c>
    </row>
    <row r="1465" spans="1:11" s="152" customFormat="1" x14ac:dyDescent="0.2">
      <c r="A1465" s="181" t="s">
        <v>650</v>
      </c>
      <c r="B1465" s="153" t="s">
        <v>175</v>
      </c>
      <c r="C1465" s="154">
        <v>11</v>
      </c>
      <c r="D1465" s="181"/>
      <c r="E1465" s="156">
        <v>351</v>
      </c>
      <c r="F1465" s="225"/>
      <c r="G1465" s="157"/>
      <c r="H1465" s="158">
        <f t="shared" ref="H1465:J1465" si="789">SUM(H1466)</f>
        <v>261900000</v>
      </c>
      <c r="I1465" s="158">
        <f t="shared" si="789"/>
        <v>4180000</v>
      </c>
      <c r="J1465" s="158">
        <f t="shared" si="789"/>
        <v>0</v>
      </c>
      <c r="K1465" s="158">
        <f t="shared" si="757"/>
        <v>257720000</v>
      </c>
    </row>
    <row r="1466" spans="1:11" s="152" customFormat="1" ht="30" x14ac:dyDescent="0.2">
      <c r="A1466" s="182" t="s">
        <v>650</v>
      </c>
      <c r="B1466" s="160" t="s">
        <v>175</v>
      </c>
      <c r="C1466" s="161">
        <v>11</v>
      </c>
      <c r="D1466" s="182" t="s">
        <v>25</v>
      </c>
      <c r="E1466" s="163">
        <v>3512</v>
      </c>
      <c r="F1466" s="226" t="s">
        <v>140</v>
      </c>
      <c r="G1466" s="220"/>
      <c r="H1466" s="244">
        <v>261900000</v>
      </c>
      <c r="I1466" s="244">
        <v>4180000</v>
      </c>
      <c r="J1466" s="244"/>
      <c r="K1466" s="244">
        <f t="shared" si="757"/>
        <v>257720000</v>
      </c>
    </row>
    <row r="1467" spans="1:11" s="152" customFormat="1" x14ac:dyDescent="0.2">
      <c r="A1467" s="185" t="s">
        <v>650</v>
      </c>
      <c r="B1467" s="168" t="s">
        <v>175</v>
      </c>
      <c r="C1467" s="169">
        <v>11</v>
      </c>
      <c r="D1467" s="185"/>
      <c r="E1467" s="171">
        <v>352</v>
      </c>
      <c r="F1467" s="226"/>
      <c r="G1467" s="164"/>
      <c r="H1467" s="159">
        <f t="shared" ref="H1467:J1467" si="790">H1468</f>
        <v>65000000</v>
      </c>
      <c r="I1467" s="159">
        <f t="shared" si="790"/>
        <v>0</v>
      </c>
      <c r="J1467" s="159">
        <f t="shared" si="790"/>
        <v>4000000</v>
      </c>
      <c r="K1467" s="159">
        <f t="shared" si="757"/>
        <v>69000000</v>
      </c>
    </row>
    <row r="1468" spans="1:11" s="223" customFormat="1" ht="30" x14ac:dyDescent="0.2">
      <c r="A1468" s="146" t="s">
        <v>650</v>
      </c>
      <c r="B1468" s="144" t="s">
        <v>175</v>
      </c>
      <c r="C1468" s="145">
        <v>11</v>
      </c>
      <c r="D1468" s="146" t="s">
        <v>25</v>
      </c>
      <c r="E1468" s="173">
        <v>3522</v>
      </c>
      <c r="F1468" s="226" t="s">
        <v>665</v>
      </c>
      <c r="G1468" s="220"/>
      <c r="H1468" s="244">
        <v>65000000</v>
      </c>
      <c r="I1468" s="244"/>
      <c r="J1468" s="244">
        <v>4000000</v>
      </c>
      <c r="K1468" s="244">
        <f t="shared" si="757"/>
        <v>69000000</v>
      </c>
    </row>
    <row r="1469" spans="1:11" s="223" customFormat="1" ht="67.5" x14ac:dyDescent="0.2">
      <c r="A1469" s="353" t="s">
        <v>650</v>
      </c>
      <c r="B1469" s="296" t="s">
        <v>378</v>
      </c>
      <c r="C1469" s="296"/>
      <c r="D1469" s="296"/>
      <c r="E1469" s="297"/>
      <c r="F1469" s="299" t="s">
        <v>35</v>
      </c>
      <c r="G1469" s="300" t="s">
        <v>688</v>
      </c>
      <c r="H1469" s="301">
        <f t="shared" ref="H1469:J1469" si="791">H1470</f>
        <v>73100</v>
      </c>
      <c r="I1469" s="301">
        <f t="shared" si="791"/>
        <v>0</v>
      </c>
      <c r="J1469" s="301">
        <f t="shared" si="791"/>
        <v>0</v>
      </c>
      <c r="K1469" s="301">
        <f t="shared" si="757"/>
        <v>73100</v>
      </c>
    </row>
    <row r="1470" spans="1:11" x14ac:dyDescent="0.2">
      <c r="A1470" s="352" t="s">
        <v>650</v>
      </c>
      <c r="B1470" s="302" t="s">
        <v>378</v>
      </c>
      <c r="C1470" s="285">
        <v>11</v>
      </c>
      <c r="D1470" s="285"/>
      <c r="E1470" s="286">
        <v>32</v>
      </c>
      <c r="F1470" s="287"/>
      <c r="G1470" s="288"/>
      <c r="H1470" s="289">
        <f t="shared" ref="H1470:I1470" si="792">H1471+H1475</f>
        <v>73100</v>
      </c>
      <c r="I1470" s="289">
        <f t="shared" si="792"/>
        <v>0</v>
      </c>
      <c r="J1470" s="289">
        <f t="shared" ref="J1470" si="793">J1471+J1475</f>
        <v>0</v>
      </c>
      <c r="K1470" s="289">
        <f t="shared" si="757"/>
        <v>73100</v>
      </c>
    </row>
    <row r="1471" spans="1:11" x14ac:dyDescent="0.2">
      <c r="A1471" s="181" t="s">
        <v>650</v>
      </c>
      <c r="B1471" s="153" t="s">
        <v>378</v>
      </c>
      <c r="C1471" s="154">
        <v>11</v>
      </c>
      <c r="D1471" s="181"/>
      <c r="E1471" s="176">
        <v>323</v>
      </c>
      <c r="F1471" s="225"/>
      <c r="G1471" s="157"/>
      <c r="H1471" s="158">
        <f t="shared" ref="H1471:I1471" si="794">SUM(H1472:H1474)</f>
        <v>62000</v>
      </c>
      <c r="I1471" s="158">
        <f t="shared" si="794"/>
        <v>0</v>
      </c>
      <c r="J1471" s="158">
        <f t="shared" ref="J1471" si="795">SUM(J1472:J1474)</f>
        <v>0</v>
      </c>
      <c r="K1471" s="158">
        <f t="shared" si="757"/>
        <v>62000</v>
      </c>
    </row>
    <row r="1472" spans="1:11" s="223" customFormat="1" ht="15" x14ac:dyDescent="0.2">
      <c r="A1472" s="182" t="s">
        <v>650</v>
      </c>
      <c r="B1472" s="160" t="s">
        <v>378</v>
      </c>
      <c r="C1472" s="161">
        <v>11</v>
      </c>
      <c r="D1472" s="182" t="s">
        <v>25</v>
      </c>
      <c r="E1472" s="163">
        <v>3232</v>
      </c>
      <c r="F1472" s="226" t="s">
        <v>118</v>
      </c>
      <c r="G1472" s="220"/>
      <c r="H1472" s="244">
        <v>9000</v>
      </c>
      <c r="I1472" s="244"/>
      <c r="J1472" s="244"/>
      <c r="K1472" s="244">
        <f t="shared" si="757"/>
        <v>9000</v>
      </c>
    </row>
    <row r="1473" spans="1:11" s="152" customFormat="1" x14ac:dyDescent="0.2">
      <c r="A1473" s="182" t="s">
        <v>650</v>
      </c>
      <c r="B1473" s="160" t="s">
        <v>378</v>
      </c>
      <c r="C1473" s="161">
        <v>11</v>
      </c>
      <c r="D1473" s="182" t="s">
        <v>25</v>
      </c>
      <c r="E1473" s="163">
        <v>3235</v>
      </c>
      <c r="F1473" s="226" t="s">
        <v>42</v>
      </c>
      <c r="G1473" s="220"/>
      <c r="H1473" s="244">
        <v>49000</v>
      </c>
      <c r="I1473" s="244"/>
      <c r="J1473" s="244"/>
      <c r="K1473" s="244">
        <f t="shared" si="757"/>
        <v>49000</v>
      </c>
    </row>
    <row r="1474" spans="1:11" s="179" customFormat="1" ht="15" x14ac:dyDescent="0.2">
      <c r="A1474" s="182" t="s">
        <v>650</v>
      </c>
      <c r="B1474" s="160" t="s">
        <v>378</v>
      </c>
      <c r="C1474" s="161">
        <v>11</v>
      </c>
      <c r="D1474" s="182" t="s">
        <v>25</v>
      </c>
      <c r="E1474" s="163">
        <v>3239</v>
      </c>
      <c r="F1474" s="226" t="s">
        <v>41</v>
      </c>
      <c r="G1474" s="220"/>
      <c r="H1474" s="244">
        <v>4000</v>
      </c>
      <c r="I1474" s="244"/>
      <c r="J1474" s="244"/>
      <c r="K1474" s="244">
        <f t="shared" si="757"/>
        <v>4000</v>
      </c>
    </row>
    <row r="1475" spans="1:11" s="152" customFormat="1" x14ac:dyDescent="0.2">
      <c r="A1475" s="181" t="s">
        <v>650</v>
      </c>
      <c r="B1475" s="153" t="s">
        <v>378</v>
      </c>
      <c r="C1475" s="154">
        <v>11</v>
      </c>
      <c r="D1475" s="181"/>
      <c r="E1475" s="156">
        <v>329</v>
      </c>
      <c r="F1475" s="225"/>
      <c r="G1475" s="157"/>
      <c r="H1475" s="158">
        <f t="shared" ref="H1475:I1475" si="796">SUM(H1476:H1477)</f>
        <v>11100</v>
      </c>
      <c r="I1475" s="158">
        <f t="shared" si="796"/>
        <v>0</v>
      </c>
      <c r="J1475" s="158">
        <f t="shared" ref="J1475" si="797">SUM(J1476:J1477)</f>
        <v>0</v>
      </c>
      <c r="K1475" s="158">
        <f t="shared" ref="K1475:K1538" si="798">H1475-I1475+J1475</f>
        <v>11100</v>
      </c>
    </row>
    <row r="1476" spans="1:11" s="152" customFormat="1" x14ac:dyDescent="0.2">
      <c r="A1476" s="182" t="s">
        <v>650</v>
      </c>
      <c r="B1476" s="160" t="s">
        <v>378</v>
      </c>
      <c r="C1476" s="161">
        <v>11</v>
      </c>
      <c r="D1476" s="182" t="s">
        <v>25</v>
      </c>
      <c r="E1476" s="163">
        <v>3292</v>
      </c>
      <c r="F1476" s="226" t="s">
        <v>123</v>
      </c>
      <c r="G1476" s="220"/>
      <c r="H1476" s="244">
        <v>10000</v>
      </c>
      <c r="I1476" s="244"/>
      <c r="J1476" s="244"/>
      <c r="K1476" s="244">
        <f t="shared" si="798"/>
        <v>10000</v>
      </c>
    </row>
    <row r="1477" spans="1:11" s="152" customFormat="1" x14ac:dyDescent="0.2">
      <c r="A1477" s="182" t="s">
        <v>650</v>
      </c>
      <c r="B1477" s="160" t="s">
        <v>378</v>
      </c>
      <c r="C1477" s="161">
        <v>11</v>
      </c>
      <c r="D1477" s="182" t="s">
        <v>25</v>
      </c>
      <c r="E1477" s="163">
        <v>3299</v>
      </c>
      <c r="F1477" s="226" t="s">
        <v>125</v>
      </c>
      <c r="G1477" s="220"/>
      <c r="H1477" s="244">
        <v>1100</v>
      </c>
      <c r="I1477" s="244"/>
      <c r="J1477" s="244"/>
      <c r="K1477" s="244">
        <f t="shared" si="798"/>
        <v>1100</v>
      </c>
    </row>
    <row r="1478" spans="1:11" s="243" customFormat="1" ht="67.5" x14ac:dyDescent="0.2">
      <c r="A1478" s="308" t="s">
        <v>650</v>
      </c>
      <c r="B1478" s="295" t="s">
        <v>596</v>
      </c>
      <c r="C1478" s="295"/>
      <c r="D1478" s="295"/>
      <c r="E1478" s="304"/>
      <c r="F1478" s="299" t="s">
        <v>560</v>
      </c>
      <c r="G1478" s="300" t="s">
        <v>688</v>
      </c>
      <c r="H1478" s="301">
        <f t="shared" ref="H1478:I1478" si="799">H1479+H1483</f>
        <v>2300000</v>
      </c>
      <c r="I1478" s="301">
        <f t="shared" si="799"/>
        <v>0</v>
      </c>
      <c r="J1478" s="301">
        <f t="shared" ref="J1478" si="800">J1479+J1483</f>
        <v>0</v>
      </c>
      <c r="K1478" s="301">
        <f t="shared" si="798"/>
        <v>2300000</v>
      </c>
    </row>
    <row r="1479" spans="1:11" s="243" customFormat="1" x14ac:dyDescent="0.2">
      <c r="A1479" s="352" t="s">
        <v>650</v>
      </c>
      <c r="B1479" s="302" t="s">
        <v>596</v>
      </c>
      <c r="C1479" s="285">
        <v>11</v>
      </c>
      <c r="D1479" s="285"/>
      <c r="E1479" s="286">
        <v>32</v>
      </c>
      <c r="F1479" s="287"/>
      <c r="G1479" s="288"/>
      <c r="H1479" s="289">
        <f t="shared" ref="H1479:J1479" si="801">H1480</f>
        <v>1800000</v>
      </c>
      <c r="I1479" s="289">
        <f t="shared" si="801"/>
        <v>0</v>
      </c>
      <c r="J1479" s="289">
        <f t="shared" si="801"/>
        <v>0</v>
      </c>
      <c r="K1479" s="289">
        <f t="shared" si="798"/>
        <v>1800000</v>
      </c>
    </row>
    <row r="1480" spans="1:11" s="152" customFormat="1" x14ac:dyDescent="0.2">
      <c r="A1480" s="181" t="s">
        <v>650</v>
      </c>
      <c r="B1480" s="153" t="s">
        <v>596</v>
      </c>
      <c r="C1480" s="153">
        <v>11</v>
      </c>
      <c r="D1480" s="181"/>
      <c r="E1480" s="176">
        <v>323</v>
      </c>
      <c r="F1480" s="225"/>
      <c r="G1480" s="157"/>
      <c r="H1480" s="158">
        <f t="shared" ref="H1480:I1480" si="802">H1482+H1481</f>
        <v>1800000</v>
      </c>
      <c r="I1480" s="158">
        <f t="shared" si="802"/>
        <v>0</v>
      </c>
      <c r="J1480" s="158">
        <f t="shared" ref="J1480" si="803">J1482+J1481</f>
        <v>0</v>
      </c>
      <c r="K1480" s="158">
        <f t="shared" si="798"/>
        <v>1800000</v>
      </c>
    </row>
    <row r="1481" spans="1:11" s="243" customFormat="1" x14ac:dyDescent="0.2">
      <c r="A1481" s="182" t="s">
        <v>650</v>
      </c>
      <c r="B1481" s="160" t="s">
        <v>596</v>
      </c>
      <c r="C1481" s="160">
        <v>11</v>
      </c>
      <c r="D1481" s="182" t="s">
        <v>25</v>
      </c>
      <c r="E1481" s="183">
        <v>3238</v>
      </c>
      <c r="F1481" s="226" t="s">
        <v>122</v>
      </c>
      <c r="G1481" s="220"/>
      <c r="H1481" s="244">
        <v>600000</v>
      </c>
      <c r="I1481" s="244"/>
      <c r="J1481" s="244"/>
      <c r="K1481" s="244">
        <f t="shared" si="798"/>
        <v>600000</v>
      </c>
    </row>
    <row r="1482" spans="1:11" s="152" customFormat="1" x14ac:dyDescent="0.2">
      <c r="A1482" s="182" t="s">
        <v>650</v>
      </c>
      <c r="B1482" s="160" t="s">
        <v>596</v>
      </c>
      <c r="C1482" s="160">
        <v>11</v>
      </c>
      <c r="D1482" s="182" t="s">
        <v>25</v>
      </c>
      <c r="E1482" s="183">
        <v>3239</v>
      </c>
      <c r="F1482" s="226" t="s">
        <v>41</v>
      </c>
      <c r="G1482" s="220"/>
      <c r="H1482" s="244">
        <v>1200000</v>
      </c>
      <c r="I1482" s="244"/>
      <c r="J1482" s="244"/>
      <c r="K1482" s="244">
        <f t="shared" si="798"/>
        <v>1200000</v>
      </c>
    </row>
    <row r="1483" spans="1:11" s="243" customFormat="1" x14ac:dyDescent="0.2">
      <c r="A1483" s="352" t="s">
        <v>650</v>
      </c>
      <c r="B1483" s="302" t="s">
        <v>596</v>
      </c>
      <c r="C1483" s="285">
        <v>11</v>
      </c>
      <c r="D1483" s="285"/>
      <c r="E1483" s="286">
        <v>42</v>
      </c>
      <c r="F1483" s="287"/>
      <c r="G1483" s="288"/>
      <c r="H1483" s="289">
        <f t="shared" ref="H1483:J1484" si="804">H1484</f>
        <v>500000</v>
      </c>
      <c r="I1483" s="289">
        <f t="shared" si="804"/>
        <v>0</v>
      </c>
      <c r="J1483" s="289">
        <f t="shared" si="804"/>
        <v>0</v>
      </c>
      <c r="K1483" s="289">
        <f t="shared" si="798"/>
        <v>500000</v>
      </c>
    </row>
    <row r="1484" spans="1:11" s="152" customFormat="1" x14ac:dyDescent="0.2">
      <c r="A1484" s="181" t="s">
        <v>650</v>
      </c>
      <c r="B1484" s="153" t="s">
        <v>596</v>
      </c>
      <c r="C1484" s="153">
        <v>11</v>
      </c>
      <c r="D1484" s="181"/>
      <c r="E1484" s="176">
        <v>426</v>
      </c>
      <c r="F1484" s="225"/>
      <c r="G1484" s="157"/>
      <c r="H1484" s="158">
        <f t="shared" si="804"/>
        <v>500000</v>
      </c>
      <c r="I1484" s="158">
        <f t="shared" si="804"/>
        <v>0</v>
      </c>
      <c r="J1484" s="158">
        <f t="shared" si="804"/>
        <v>0</v>
      </c>
      <c r="K1484" s="158">
        <f t="shared" si="798"/>
        <v>500000</v>
      </c>
    </row>
    <row r="1485" spans="1:11" s="152" customFormat="1" x14ac:dyDescent="0.2">
      <c r="A1485" s="182" t="s">
        <v>650</v>
      </c>
      <c r="B1485" s="160" t="s">
        <v>596</v>
      </c>
      <c r="C1485" s="160">
        <v>11</v>
      </c>
      <c r="D1485" s="182" t="s">
        <v>25</v>
      </c>
      <c r="E1485" s="183">
        <v>4262</v>
      </c>
      <c r="F1485" s="226" t="s">
        <v>135</v>
      </c>
      <c r="G1485" s="220"/>
      <c r="H1485" s="244">
        <v>500000</v>
      </c>
      <c r="I1485" s="244"/>
      <c r="J1485" s="244"/>
      <c r="K1485" s="244">
        <f t="shared" si="798"/>
        <v>500000</v>
      </c>
    </row>
    <row r="1486" spans="1:11" s="243" customFormat="1" x14ac:dyDescent="0.2">
      <c r="A1486" s="360" t="s">
        <v>651</v>
      </c>
      <c r="B1486" s="425" t="s">
        <v>186</v>
      </c>
      <c r="C1486" s="425"/>
      <c r="D1486" s="425"/>
      <c r="E1486" s="425"/>
      <c r="F1486" s="425"/>
      <c r="G1486" s="200"/>
      <c r="H1486" s="150">
        <f t="shared" ref="H1486:I1486" si="805">H1487+H1592+H1659</f>
        <v>80319500</v>
      </c>
      <c r="I1486" s="150">
        <f t="shared" si="805"/>
        <v>1842000</v>
      </c>
      <c r="J1486" s="150">
        <f t="shared" ref="J1486" si="806">J1487+J1592+J1659</f>
        <v>2305000</v>
      </c>
      <c r="K1486" s="150">
        <f t="shared" si="798"/>
        <v>80782500</v>
      </c>
    </row>
    <row r="1487" spans="1:11" s="243" customFormat="1" ht="31.5" x14ac:dyDescent="0.2">
      <c r="A1487" s="361" t="s">
        <v>652</v>
      </c>
      <c r="B1487" s="424" t="s">
        <v>333</v>
      </c>
      <c r="C1487" s="424"/>
      <c r="D1487" s="424"/>
      <c r="E1487" s="424"/>
      <c r="F1487" s="233" t="s">
        <v>648</v>
      </c>
      <c r="G1487" s="180"/>
      <c r="H1487" s="151">
        <f t="shared" ref="H1487:I1487" si="807">H1488+H1560+H1575</f>
        <v>6287500</v>
      </c>
      <c r="I1487" s="151">
        <f t="shared" si="807"/>
        <v>132000</v>
      </c>
      <c r="J1487" s="151">
        <f t="shared" ref="J1487" si="808">J1488+J1560+J1575</f>
        <v>388000</v>
      </c>
      <c r="K1487" s="151">
        <f t="shared" si="798"/>
        <v>6543500</v>
      </c>
    </row>
    <row r="1488" spans="1:11" s="243" customFormat="1" ht="33.75" x14ac:dyDescent="0.2">
      <c r="A1488" s="353" t="s">
        <v>652</v>
      </c>
      <c r="B1488" s="296" t="s">
        <v>227</v>
      </c>
      <c r="C1488" s="296"/>
      <c r="D1488" s="296"/>
      <c r="E1488" s="297"/>
      <c r="F1488" s="299" t="s">
        <v>263</v>
      </c>
      <c r="G1488" s="300" t="s">
        <v>696</v>
      </c>
      <c r="H1488" s="301">
        <f>H1489+H1497+H1528+H1532+H1535+H1539+H1545+H1548+H1551+H1556</f>
        <v>5842500</v>
      </c>
      <c r="I1488" s="301">
        <f>I1489+I1497+I1528+I1532+I1535+I1539+I1545+I1548+I1551+I1556</f>
        <v>112000</v>
      </c>
      <c r="J1488" s="301">
        <f>J1489+J1497+J1528+J1532+J1535+J1539+J1545+J1548+J1551+J1556</f>
        <v>388000</v>
      </c>
      <c r="K1488" s="301">
        <f t="shared" si="798"/>
        <v>6118500</v>
      </c>
    </row>
    <row r="1489" spans="1:11" s="243" customFormat="1" x14ac:dyDescent="0.2">
      <c r="A1489" s="352" t="s">
        <v>652</v>
      </c>
      <c r="B1489" s="302" t="s">
        <v>227</v>
      </c>
      <c r="C1489" s="285">
        <v>11</v>
      </c>
      <c r="D1489" s="285"/>
      <c r="E1489" s="286">
        <v>31</v>
      </c>
      <c r="F1489" s="287"/>
      <c r="G1489" s="288"/>
      <c r="H1489" s="289">
        <f t="shared" ref="H1489:I1489" si="809">H1490+H1493+H1495</f>
        <v>4117000</v>
      </c>
      <c r="I1489" s="289">
        <f t="shared" si="809"/>
        <v>0</v>
      </c>
      <c r="J1489" s="289">
        <f t="shared" ref="J1489" si="810">J1490+J1493+J1495</f>
        <v>20000</v>
      </c>
      <c r="K1489" s="289">
        <f t="shared" si="798"/>
        <v>4137000</v>
      </c>
    </row>
    <row r="1490" spans="1:11" s="152" customFormat="1" x14ac:dyDescent="0.2">
      <c r="A1490" s="181" t="s">
        <v>652</v>
      </c>
      <c r="B1490" s="153" t="s">
        <v>227</v>
      </c>
      <c r="C1490" s="154">
        <v>11</v>
      </c>
      <c r="D1490" s="181"/>
      <c r="E1490" s="156">
        <v>311</v>
      </c>
      <c r="F1490" s="225"/>
      <c r="G1490" s="157"/>
      <c r="H1490" s="246">
        <f t="shared" ref="H1490:I1490" si="811">SUM(H1491:H1492)</f>
        <v>3460000</v>
      </c>
      <c r="I1490" s="246">
        <f t="shared" si="811"/>
        <v>0</v>
      </c>
      <c r="J1490" s="246">
        <f t="shared" ref="J1490" si="812">SUM(J1491:J1492)</f>
        <v>0</v>
      </c>
      <c r="K1490" s="246">
        <f t="shared" si="798"/>
        <v>3460000</v>
      </c>
    </row>
    <row r="1491" spans="1:11" s="243" customFormat="1" x14ac:dyDescent="0.2">
      <c r="A1491" s="182" t="s">
        <v>652</v>
      </c>
      <c r="B1491" s="160" t="s">
        <v>227</v>
      </c>
      <c r="C1491" s="161">
        <v>11</v>
      </c>
      <c r="D1491" s="182" t="s">
        <v>27</v>
      </c>
      <c r="E1491" s="183">
        <v>3111</v>
      </c>
      <c r="F1491" s="226" t="s">
        <v>19</v>
      </c>
      <c r="G1491" s="220"/>
      <c r="H1491" s="244">
        <v>3455000</v>
      </c>
      <c r="I1491" s="244"/>
      <c r="J1491" s="244"/>
      <c r="K1491" s="244">
        <f t="shared" si="798"/>
        <v>3455000</v>
      </c>
    </row>
    <row r="1492" spans="1:11" s="243" customFormat="1" x14ac:dyDescent="0.2">
      <c r="A1492" s="182" t="s">
        <v>652</v>
      </c>
      <c r="B1492" s="160" t="s">
        <v>227</v>
      </c>
      <c r="C1492" s="161">
        <v>11</v>
      </c>
      <c r="D1492" s="182" t="s">
        <v>27</v>
      </c>
      <c r="E1492" s="183">
        <v>3113</v>
      </c>
      <c r="F1492" s="226" t="s">
        <v>20</v>
      </c>
      <c r="G1492" s="220"/>
      <c r="H1492" s="244">
        <v>5000</v>
      </c>
      <c r="I1492" s="244"/>
      <c r="J1492" s="244"/>
      <c r="K1492" s="244">
        <f t="shared" si="798"/>
        <v>5000</v>
      </c>
    </row>
    <row r="1493" spans="1:11" s="243" customFormat="1" x14ac:dyDescent="0.2">
      <c r="A1493" s="181" t="s">
        <v>652</v>
      </c>
      <c r="B1493" s="153" t="s">
        <v>227</v>
      </c>
      <c r="C1493" s="154">
        <v>11</v>
      </c>
      <c r="D1493" s="181"/>
      <c r="E1493" s="176">
        <v>312</v>
      </c>
      <c r="F1493" s="225"/>
      <c r="G1493" s="157"/>
      <c r="H1493" s="158">
        <f t="shared" ref="H1493:J1493" si="813">SUM(H1494)</f>
        <v>80000</v>
      </c>
      <c r="I1493" s="158">
        <f t="shared" si="813"/>
        <v>0</v>
      </c>
      <c r="J1493" s="158">
        <f t="shared" si="813"/>
        <v>20000</v>
      </c>
      <c r="K1493" s="158">
        <f t="shared" si="798"/>
        <v>100000</v>
      </c>
    </row>
    <row r="1494" spans="1:11" s="243" customFormat="1" x14ac:dyDescent="0.2">
      <c r="A1494" s="182" t="s">
        <v>652</v>
      </c>
      <c r="B1494" s="160" t="s">
        <v>227</v>
      </c>
      <c r="C1494" s="161">
        <v>11</v>
      </c>
      <c r="D1494" s="182" t="s">
        <v>27</v>
      </c>
      <c r="E1494" s="183">
        <v>3121</v>
      </c>
      <c r="F1494" s="226" t="s">
        <v>138</v>
      </c>
      <c r="G1494" s="220"/>
      <c r="H1494" s="244">
        <v>80000</v>
      </c>
      <c r="I1494" s="244"/>
      <c r="J1494" s="244">
        <v>20000</v>
      </c>
      <c r="K1494" s="244">
        <f t="shared" si="798"/>
        <v>100000</v>
      </c>
    </row>
    <row r="1495" spans="1:11" s="243" customFormat="1" x14ac:dyDescent="0.2">
      <c r="A1495" s="181" t="s">
        <v>652</v>
      </c>
      <c r="B1495" s="153" t="s">
        <v>227</v>
      </c>
      <c r="C1495" s="154">
        <v>11</v>
      </c>
      <c r="D1495" s="181"/>
      <c r="E1495" s="176">
        <v>313</v>
      </c>
      <c r="F1495" s="225"/>
      <c r="G1495" s="157"/>
      <c r="H1495" s="158">
        <f t="shared" ref="H1495:J1495" si="814">SUM(H1496:H1496)</f>
        <v>577000</v>
      </c>
      <c r="I1495" s="158">
        <f t="shared" si="814"/>
        <v>0</v>
      </c>
      <c r="J1495" s="158">
        <f t="shared" si="814"/>
        <v>0</v>
      </c>
      <c r="K1495" s="158">
        <f t="shared" si="798"/>
        <v>577000</v>
      </c>
    </row>
    <row r="1496" spans="1:11" s="152" customFormat="1" x14ac:dyDescent="0.2">
      <c r="A1496" s="182" t="s">
        <v>652</v>
      </c>
      <c r="B1496" s="160" t="s">
        <v>227</v>
      </c>
      <c r="C1496" s="161">
        <v>11</v>
      </c>
      <c r="D1496" s="182" t="s">
        <v>27</v>
      </c>
      <c r="E1496" s="183">
        <v>3132</v>
      </c>
      <c r="F1496" s="226" t="s">
        <v>280</v>
      </c>
      <c r="G1496" s="220"/>
      <c r="H1496" s="244">
        <v>577000</v>
      </c>
      <c r="I1496" s="244"/>
      <c r="J1496" s="244"/>
      <c r="K1496" s="244">
        <f t="shared" si="798"/>
        <v>577000</v>
      </c>
    </row>
    <row r="1497" spans="1:11" s="243" customFormat="1" x14ac:dyDescent="0.2">
      <c r="A1497" s="352" t="s">
        <v>652</v>
      </c>
      <c r="B1497" s="302" t="s">
        <v>227</v>
      </c>
      <c r="C1497" s="285">
        <v>11</v>
      </c>
      <c r="D1497" s="285"/>
      <c r="E1497" s="286">
        <v>32</v>
      </c>
      <c r="F1497" s="287"/>
      <c r="G1497" s="288"/>
      <c r="H1497" s="289">
        <f t="shared" ref="H1497:I1497" si="815">H1498+H1503+H1509+H1518+H1520</f>
        <v>1412000</v>
      </c>
      <c r="I1497" s="289">
        <f t="shared" si="815"/>
        <v>102000</v>
      </c>
      <c r="J1497" s="289">
        <f t="shared" ref="J1497" si="816">J1498+J1503+J1509+J1518+J1520</f>
        <v>11500</v>
      </c>
      <c r="K1497" s="289">
        <f t="shared" si="798"/>
        <v>1321500</v>
      </c>
    </row>
    <row r="1498" spans="1:11" s="243" customFormat="1" x14ac:dyDescent="0.2">
      <c r="A1498" s="181" t="s">
        <v>652</v>
      </c>
      <c r="B1498" s="153" t="s">
        <v>227</v>
      </c>
      <c r="C1498" s="154">
        <v>11</v>
      </c>
      <c r="D1498" s="181"/>
      <c r="E1498" s="176">
        <v>321</v>
      </c>
      <c r="F1498" s="225"/>
      <c r="G1498" s="157"/>
      <c r="H1498" s="158">
        <f t="shared" ref="H1498:I1498" si="817">SUM(H1499:H1502)</f>
        <v>309000</v>
      </c>
      <c r="I1498" s="158">
        <f t="shared" si="817"/>
        <v>62000</v>
      </c>
      <c r="J1498" s="158">
        <f t="shared" ref="J1498" si="818">SUM(J1499:J1502)</f>
        <v>10000</v>
      </c>
      <c r="K1498" s="158">
        <f t="shared" si="798"/>
        <v>257000</v>
      </c>
    </row>
    <row r="1499" spans="1:11" s="243" customFormat="1" x14ac:dyDescent="0.2">
      <c r="A1499" s="182" t="s">
        <v>652</v>
      </c>
      <c r="B1499" s="160" t="s">
        <v>227</v>
      </c>
      <c r="C1499" s="161">
        <v>11</v>
      </c>
      <c r="D1499" s="182" t="s">
        <v>27</v>
      </c>
      <c r="E1499" s="183">
        <v>3211</v>
      </c>
      <c r="F1499" s="226" t="s">
        <v>110</v>
      </c>
      <c r="G1499" s="220"/>
      <c r="H1499" s="244">
        <v>162000</v>
      </c>
      <c r="I1499" s="244">
        <v>62000</v>
      </c>
      <c r="J1499" s="244"/>
      <c r="K1499" s="244">
        <f t="shared" si="798"/>
        <v>100000</v>
      </c>
    </row>
    <row r="1500" spans="1:11" s="243" customFormat="1" ht="30" x14ac:dyDescent="0.2">
      <c r="A1500" s="182" t="s">
        <v>652</v>
      </c>
      <c r="B1500" s="160" t="s">
        <v>227</v>
      </c>
      <c r="C1500" s="161">
        <v>11</v>
      </c>
      <c r="D1500" s="182" t="s">
        <v>27</v>
      </c>
      <c r="E1500" s="183">
        <v>3212</v>
      </c>
      <c r="F1500" s="226" t="s">
        <v>111</v>
      </c>
      <c r="G1500" s="220"/>
      <c r="H1500" s="244">
        <v>77000</v>
      </c>
      <c r="I1500" s="244"/>
      <c r="J1500" s="244"/>
      <c r="K1500" s="244">
        <f t="shared" si="798"/>
        <v>77000</v>
      </c>
    </row>
    <row r="1501" spans="1:11" s="243" customFormat="1" x14ac:dyDescent="0.2">
      <c r="A1501" s="182" t="s">
        <v>652</v>
      </c>
      <c r="B1501" s="160" t="s">
        <v>227</v>
      </c>
      <c r="C1501" s="161">
        <v>11</v>
      </c>
      <c r="D1501" s="182" t="s">
        <v>27</v>
      </c>
      <c r="E1501" s="183">
        <v>3213</v>
      </c>
      <c r="F1501" s="226" t="s">
        <v>112</v>
      </c>
      <c r="G1501" s="220"/>
      <c r="H1501" s="244">
        <v>35000</v>
      </c>
      <c r="I1501" s="244"/>
      <c r="J1501" s="244"/>
      <c r="K1501" s="244">
        <f t="shared" si="798"/>
        <v>35000</v>
      </c>
    </row>
    <row r="1502" spans="1:11" s="243" customFormat="1" x14ac:dyDescent="0.2">
      <c r="A1502" s="182" t="s">
        <v>652</v>
      </c>
      <c r="B1502" s="160" t="s">
        <v>227</v>
      </c>
      <c r="C1502" s="161">
        <v>11</v>
      </c>
      <c r="D1502" s="182" t="s">
        <v>27</v>
      </c>
      <c r="E1502" s="183">
        <v>3214</v>
      </c>
      <c r="F1502" s="226" t="s">
        <v>234</v>
      </c>
      <c r="G1502" s="220"/>
      <c r="H1502" s="244">
        <v>35000</v>
      </c>
      <c r="I1502" s="244"/>
      <c r="J1502" s="244">
        <v>10000</v>
      </c>
      <c r="K1502" s="244">
        <f t="shared" si="798"/>
        <v>45000</v>
      </c>
    </row>
    <row r="1503" spans="1:11" s="243" customFormat="1" x14ac:dyDescent="0.2">
      <c r="A1503" s="181" t="s">
        <v>652</v>
      </c>
      <c r="B1503" s="153" t="s">
        <v>227</v>
      </c>
      <c r="C1503" s="154">
        <v>11</v>
      </c>
      <c r="D1503" s="181"/>
      <c r="E1503" s="176">
        <v>322</v>
      </c>
      <c r="F1503" s="225"/>
      <c r="G1503" s="157"/>
      <c r="H1503" s="158">
        <f t="shared" ref="H1503:I1503" si="819">SUM(H1504:H1508)</f>
        <v>149000</v>
      </c>
      <c r="I1503" s="158">
        <f t="shared" si="819"/>
        <v>0</v>
      </c>
      <c r="J1503" s="158">
        <f t="shared" ref="J1503" si="820">SUM(J1504:J1508)</f>
        <v>0</v>
      </c>
      <c r="K1503" s="158">
        <f t="shared" si="798"/>
        <v>149000</v>
      </c>
    </row>
    <row r="1504" spans="1:11" s="243" customFormat="1" x14ac:dyDescent="0.2">
      <c r="A1504" s="182" t="s">
        <v>652</v>
      </c>
      <c r="B1504" s="160" t="s">
        <v>227</v>
      </c>
      <c r="C1504" s="161">
        <v>11</v>
      </c>
      <c r="D1504" s="182" t="s">
        <v>27</v>
      </c>
      <c r="E1504" s="183">
        <v>3221</v>
      </c>
      <c r="F1504" s="226" t="s">
        <v>146</v>
      </c>
      <c r="G1504" s="220"/>
      <c r="H1504" s="244">
        <v>67000</v>
      </c>
      <c r="I1504" s="244"/>
      <c r="J1504" s="244"/>
      <c r="K1504" s="244">
        <f t="shared" si="798"/>
        <v>67000</v>
      </c>
    </row>
    <row r="1505" spans="1:11" s="152" customFormat="1" x14ac:dyDescent="0.2">
      <c r="A1505" s="182" t="s">
        <v>652</v>
      </c>
      <c r="B1505" s="160" t="s">
        <v>227</v>
      </c>
      <c r="C1505" s="161">
        <v>11</v>
      </c>
      <c r="D1505" s="182" t="s">
        <v>27</v>
      </c>
      <c r="E1505" s="183">
        <v>3223</v>
      </c>
      <c r="F1505" s="226" t="s">
        <v>115</v>
      </c>
      <c r="G1505" s="220"/>
      <c r="H1505" s="244">
        <v>70000</v>
      </c>
      <c r="I1505" s="244"/>
      <c r="J1505" s="244"/>
      <c r="K1505" s="244">
        <f t="shared" si="798"/>
        <v>70000</v>
      </c>
    </row>
    <row r="1506" spans="1:11" s="243" customFormat="1" ht="30" x14ac:dyDescent="0.2">
      <c r="A1506" s="182" t="s">
        <v>652</v>
      </c>
      <c r="B1506" s="160" t="s">
        <v>227</v>
      </c>
      <c r="C1506" s="161">
        <v>11</v>
      </c>
      <c r="D1506" s="182" t="s">
        <v>27</v>
      </c>
      <c r="E1506" s="183">
        <v>3224</v>
      </c>
      <c r="F1506" s="226" t="s">
        <v>144</v>
      </c>
      <c r="G1506" s="220"/>
      <c r="H1506" s="244">
        <v>10000</v>
      </c>
      <c r="I1506" s="244"/>
      <c r="J1506" s="244"/>
      <c r="K1506" s="244">
        <f t="shared" si="798"/>
        <v>10000</v>
      </c>
    </row>
    <row r="1507" spans="1:11" s="152" customFormat="1" x14ac:dyDescent="0.2">
      <c r="A1507" s="182" t="s">
        <v>652</v>
      </c>
      <c r="B1507" s="160" t="s">
        <v>227</v>
      </c>
      <c r="C1507" s="161">
        <v>11</v>
      </c>
      <c r="D1507" s="182" t="s">
        <v>27</v>
      </c>
      <c r="E1507" s="183">
        <v>3225</v>
      </c>
      <c r="F1507" s="226" t="s">
        <v>151</v>
      </c>
      <c r="G1507" s="220"/>
      <c r="H1507" s="244">
        <v>1000</v>
      </c>
      <c r="I1507" s="244"/>
      <c r="J1507" s="244"/>
      <c r="K1507" s="244">
        <f t="shared" si="798"/>
        <v>1000</v>
      </c>
    </row>
    <row r="1508" spans="1:11" s="243" customFormat="1" x14ac:dyDescent="0.2">
      <c r="A1508" s="182" t="s">
        <v>652</v>
      </c>
      <c r="B1508" s="160" t="s">
        <v>227</v>
      </c>
      <c r="C1508" s="161">
        <v>11</v>
      </c>
      <c r="D1508" s="182" t="s">
        <v>27</v>
      </c>
      <c r="E1508" s="183">
        <v>3227</v>
      </c>
      <c r="F1508" s="226" t="s">
        <v>235</v>
      </c>
      <c r="G1508" s="220"/>
      <c r="H1508" s="244">
        <v>1000</v>
      </c>
      <c r="I1508" s="244"/>
      <c r="J1508" s="244"/>
      <c r="K1508" s="244">
        <f t="shared" si="798"/>
        <v>1000</v>
      </c>
    </row>
    <row r="1509" spans="1:11" s="243" customFormat="1" x14ac:dyDescent="0.2">
      <c r="A1509" s="181" t="s">
        <v>652</v>
      </c>
      <c r="B1509" s="153" t="s">
        <v>227</v>
      </c>
      <c r="C1509" s="154">
        <v>11</v>
      </c>
      <c r="D1509" s="181"/>
      <c r="E1509" s="176">
        <v>323</v>
      </c>
      <c r="F1509" s="225"/>
      <c r="G1509" s="157"/>
      <c r="H1509" s="158">
        <f t="shared" ref="H1509:I1509" si="821">SUM(H1510:H1517)</f>
        <v>748000</v>
      </c>
      <c r="I1509" s="158">
        <f t="shared" si="821"/>
        <v>0</v>
      </c>
      <c r="J1509" s="158">
        <f t="shared" ref="J1509" si="822">SUM(J1510:J1517)</f>
        <v>1500</v>
      </c>
      <c r="K1509" s="158">
        <f t="shared" si="798"/>
        <v>749500</v>
      </c>
    </row>
    <row r="1510" spans="1:11" s="243" customFormat="1" x14ac:dyDescent="0.2">
      <c r="A1510" s="182" t="s">
        <v>652</v>
      </c>
      <c r="B1510" s="160" t="s">
        <v>227</v>
      </c>
      <c r="C1510" s="161">
        <v>11</v>
      </c>
      <c r="D1510" s="182" t="s">
        <v>27</v>
      </c>
      <c r="E1510" s="183">
        <v>3231</v>
      </c>
      <c r="F1510" s="226" t="s">
        <v>117</v>
      </c>
      <c r="G1510" s="220"/>
      <c r="H1510" s="244">
        <v>70000</v>
      </c>
      <c r="I1510" s="244"/>
      <c r="J1510" s="244"/>
      <c r="K1510" s="244">
        <f t="shared" si="798"/>
        <v>70000</v>
      </c>
    </row>
    <row r="1511" spans="1:11" s="243" customFormat="1" x14ac:dyDescent="0.2">
      <c r="A1511" s="182" t="s">
        <v>652</v>
      </c>
      <c r="B1511" s="160" t="s">
        <v>227</v>
      </c>
      <c r="C1511" s="161">
        <v>11</v>
      </c>
      <c r="D1511" s="182" t="s">
        <v>27</v>
      </c>
      <c r="E1511" s="183">
        <v>3232</v>
      </c>
      <c r="F1511" s="226" t="s">
        <v>118</v>
      </c>
      <c r="G1511" s="220"/>
      <c r="H1511" s="244">
        <v>80000</v>
      </c>
      <c r="I1511" s="244"/>
      <c r="J1511" s="244"/>
      <c r="K1511" s="244">
        <f t="shared" si="798"/>
        <v>80000</v>
      </c>
    </row>
    <row r="1512" spans="1:11" s="243" customFormat="1" x14ac:dyDescent="0.2">
      <c r="A1512" s="182" t="s">
        <v>652</v>
      </c>
      <c r="B1512" s="160" t="s">
        <v>227</v>
      </c>
      <c r="C1512" s="161">
        <v>11</v>
      </c>
      <c r="D1512" s="182" t="s">
        <v>27</v>
      </c>
      <c r="E1512" s="183">
        <v>3233</v>
      </c>
      <c r="F1512" s="226" t="s">
        <v>119</v>
      </c>
      <c r="G1512" s="220"/>
      <c r="H1512" s="244">
        <v>10000</v>
      </c>
      <c r="I1512" s="244"/>
      <c r="J1512" s="244"/>
      <c r="K1512" s="244">
        <f t="shared" si="798"/>
        <v>10000</v>
      </c>
    </row>
    <row r="1513" spans="1:11" s="243" customFormat="1" x14ac:dyDescent="0.2">
      <c r="A1513" s="182" t="s">
        <v>652</v>
      </c>
      <c r="B1513" s="160" t="s">
        <v>227</v>
      </c>
      <c r="C1513" s="161">
        <v>11</v>
      </c>
      <c r="D1513" s="182" t="s">
        <v>27</v>
      </c>
      <c r="E1513" s="183">
        <v>3234</v>
      </c>
      <c r="F1513" s="226" t="s">
        <v>120</v>
      </c>
      <c r="G1513" s="220"/>
      <c r="H1513" s="244">
        <v>15000</v>
      </c>
      <c r="I1513" s="244"/>
      <c r="J1513" s="244"/>
      <c r="K1513" s="244">
        <f t="shared" si="798"/>
        <v>15000</v>
      </c>
    </row>
    <row r="1514" spans="1:11" s="243" customFormat="1" x14ac:dyDescent="0.2">
      <c r="A1514" s="182" t="s">
        <v>652</v>
      </c>
      <c r="B1514" s="160" t="s">
        <v>227</v>
      </c>
      <c r="C1514" s="161">
        <v>11</v>
      </c>
      <c r="D1514" s="182" t="s">
        <v>27</v>
      </c>
      <c r="E1514" s="183">
        <v>3235</v>
      </c>
      <c r="F1514" s="226" t="s">
        <v>42</v>
      </c>
      <c r="G1514" s="220"/>
      <c r="H1514" s="244">
        <v>465000</v>
      </c>
      <c r="I1514" s="244"/>
      <c r="J1514" s="244"/>
      <c r="K1514" s="244">
        <f t="shared" si="798"/>
        <v>465000</v>
      </c>
    </row>
    <row r="1515" spans="1:11" s="152" customFormat="1" x14ac:dyDescent="0.2">
      <c r="A1515" s="182" t="s">
        <v>652</v>
      </c>
      <c r="B1515" s="160" t="s">
        <v>227</v>
      </c>
      <c r="C1515" s="161">
        <v>11</v>
      </c>
      <c r="D1515" s="182" t="s">
        <v>27</v>
      </c>
      <c r="E1515" s="183">
        <v>3236</v>
      </c>
      <c r="F1515" s="226" t="s">
        <v>121</v>
      </c>
      <c r="G1515" s="220"/>
      <c r="H1515" s="244">
        <v>8000</v>
      </c>
      <c r="I1515" s="244"/>
      <c r="J1515" s="244">
        <v>1500</v>
      </c>
      <c r="K1515" s="244">
        <f t="shared" si="798"/>
        <v>9500</v>
      </c>
    </row>
    <row r="1516" spans="1:11" s="152" customFormat="1" x14ac:dyDescent="0.2">
      <c r="A1516" s="182" t="s">
        <v>652</v>
      </c>
      <c r="B1516" s="160" t="s">
        <v>227</v>
      </c>
      <c r="C1516" s="161">
        <v>11</v>
      </c>
      <c r="D1516" s="182" t="s">
        <v>27</v>
      </c>
      <c r="E1516" s="183">
        <v>3237</v>
      </c>
      <c r="F1516" s="226" t="s">
        <v>36</v>
      </c>
      <c r="G1516" s="220"/>
      <c r="H1516" s="244">
        <v>90000</v>
      </c>
      <c r="I1516" s="244"/>
      <c r="J1516" s="244"/>
      <c r="K1516" s="244">
        <f t="shared" si="798"/>
        <v>90000</v>
      </c>
    </row>
    <row r="1517" spans="1:11" s="243" customFormat="1" x14ac:dyDescent="0.2">
      <c r="A1517" s="182" t="s">
        <v>652</v>
      </c>
      <c r="B1517" s="160" t="s">
        <v>227</v>
      </c>
      <c r="C1517" s="161">
        <v>11</v>
      </c>
      <c r="D1517" s="182" t="s">
        <v>27</v>
      </c>
      <c r="E1517" s="183">
        <v>3239</v>
      </c>
      <c r="F1517" s="226" t="s">
        <v>41</v>
      </c>
      <c r="G1517" s="220"/>
      <c r="H1517" s="244">
        <v>10000</v>
      </c>
      <c r="I1517" s="244"/>
      <c r="J1517" s="244"/>
      <c r="K1517" s="244">
        <f t="shared" si="798"/>
        <v>10000</v>
      </c>
    </row>
    <row r="1518" spans="1:11" s="243" customFormat="1" x14ac:dyDescent="0.2">
      <c r="A1518" s="181" t="s">
        <v>652</v>
      </c>
      <c r="B1518" s="153" t="s">
        <v>227</v>
      </c>
      <c r="C1518" s="154">
        <v>11</v>
      </c>
      <c r="D1518" s="181"/>
      <c r="E1518" s="176">
        <v>324</v>
      </c>
      <c r="F1518" s="225"/>
      <c r="G1518" s="157"/>
      <c r="H1518" s="158">
        <f t="shared" ref="H1518:J1518" si="823">SUM(H1519)</f>
        <v>1000</v>
      </c>
      <c r="I1518" s="158">
        <f t="shared" si="823"/>
        <v>0</v>
      </c>
      <c r="J1518" s="158">
        <f t="shared" si="823"/>
        <v>0</v>
      </c>
      <c r="K1518" s="158">
        <f t="shared" si="798"/>
        <v>1000</v>
      </c>
    </row>
    <row r="1519" spans="1:11" s="152" customFormat="1" ht="30" x14ac:dyDescent="0.2">
      <c r="A1519" s="182" t="s">
        <v>652</v>
      </c>
      <c r="B1519" s="160" t="s">
        <v>227</v>
      </c>
      <c r="C1519" s="161">
        <v>11</v>
      </c>
      <c r="D1519" s="182" t="s">
        <v>27</v>
      </c>
      <c r="E1519" s="183">
        <v>3241</v>
      </c>
      <c r="F1519" s="226" t="s">
        <v>238</v>
      </c>
      <c r="G1519" s="220"/>
      <c r="H1519" s="244">
        <v>1000</v>
      </c>
      <c r="I1519" s="244"/>
      <c r="J1519" s="244"/>
      <c r="K1519" s="244">
        <f t="shared" si="798"/>
        <v>1000</v>
      </c>
    </row>
    <row r="1520" spans="1:11" s="152" customFormat="1" x14ac:dyDescent="0.2">
      <c r="A1520" s="181" t="s">
        <v>652</v>
      </c>
      <c r="B1520" s="153" t="s">
        <v>227</v>
      </c>
      <c r="C1520" s="154">
        <v>11</v>
      </c>
      <c r="D1520" s="181"/>
      <c r="E1520" s="176">
        <v>329</v>
      </c>
      <c r="F1520" s="225"/>
      <c r="G1520" s="157"/>
      <c r="H1520" s="158">
        <f t="shared" ref="H1520:I1520" si="824">SUM(H1521:H1527)</f>
        <v>205000</v>
      </c>
      <c r="I1520" s="158">
        <f t="shared" si="824"/>
        <v>40000</v>
      </c>
      <c r="J1520" s="158">
        <f t="shared" ref="J1520" si="825">SUM(J1521:J1527)</f>
        <v>0</v>
      </c>
      <c r="K1520" s="158">
        <f t="shared" si="798"/>
        <v>165000</v>
      </c>
    </row>
    <row r="1521" spans="1:11" s="223" customFormat="1" ht="30" x14ac:dyDescent="0.2">
      <c r="A1521" s="182" t="s">
        <v>652</v>
      </c>
      <c r="B1521" s="160" t="s">
        <v>227</v>
      </c>
      <c r="C1521" s="161">
        <v>11</v>
      </c>
      <c r="D1521" s="182" t="s">
        <v>27</v>
      </c>
      <c r="E1521" s="183">
        <v>3291</v>
      </c>
      <c r="F1521" s="226" t="s">
        <v>152</v>
      </c>
      <c r="G1521" s="220"/>
      <c r="H1521" s="244">
        <v>185000</v>
      </c>
      <c r="I1521" s="244">
        <v>40000</v>
      </c>
      <c r="J1521" s="244"/>
      <c r="K1521" s="244">
        <f t="shared" si="798"/>
        <v>145000</v>
      </c>
    </row>
    <row r="1522" spans="1:11" ht="15" x14ac:dyDescent="0.2">
      <c r="A1522" s="182" t="s">
        <v>652</v>
      </c>
      <c r="B1522" s="160" t="s">
        <v>227</v>
      </c>
      <c r="C1522" s="161">
        <v>11</v>
      </c>
      <c r="D1522" s="182" t="s">
        <v>27</v>
      </c>
      <c r="E1522" s="183">
        <v>3292</v>
      </c>
      <c r="F1522" s="226" t="s">
        <v>123</v>
      </c>
      <c r="G1522" s="220"/>
      <c r="H1522" s="244">
        <v>1000</v>
      </c>
      <c r="I1522" s="244"/>
      <c r="J1522" s="244"/>
      <c r="K1522" s="244">
        <f t="shared" si="798"/>
        <v>1000</v>
      </c>
    </row>
    <row r="1523" spans="1:11" s="152" customFormat="1" x14ac:dyDescent="0.2">
      <c r="A1523" s="182" t="s">
        <v>652</v>
      </c>
      <c r="B1523" s="160" t="s">
        <v>227</v>
      </c>
      <c r="C1523" s="161">
        <v>11</v>
      </c>
      <c r="D1523" s="182" t="s">
        <v>27</v>
      </c>
      <c r="E1523" s="183">
        <v>3293</v>
      </c>
      <c r="F1523" s="226" t="s">
        <v>124</v>
      </c>
      <c r="G1523" s="220"/>
      <c r="H1523" s="244">
        <v>6000</v>
      </c>
      <c r="I1523" s="244"/>
      <c r="J1523" s="244"/>
      <c r="K1523" s="244">
        <f t="shared" si="798"/>
        <v>6000</v>
      </c>
    </row>
    <row r="1524" spans="1:11" s="223" customFormat="1" ht="15" x14ac:dyDescent="0.2">
      <c r="A1524" s="182" t="s">
        <v>652</v>
      </c>
      <c r="B1524" s="160" t="s">
        <v>227</v>
      </c>
      <c r="C1524" s="161">
        <v>11</v>
      </c>
      <c r="D1524" s="182" t="s">
        <v>27</v>
      </c>
      <c r="E1524" s="183">
        <v>3294</v>
      </c>
      <c r="F1524" s="226" t="s">
        <v>611</v>
      </c>
      <c r="G1524" s="220"/>
      <c r="H1524" s="244">
        <v>5000</v>
      </c>
      <c r="I1524" s="244"/>
      <c r="J1524" s="244"/>
      <c r="K1524" s="244">
        <f t="shared" si="798"/>
        <v>5000</v>
      </c>
    </row>
    <row r="1525" spans="1:11" s="223" customFormat="1" ht="15" x14ac:dyDescent="0.2">
      <c r="A1525" s="182" t="s">
        <v>652</v>
      </c>
      <c r="B1525" s="160" t="s">
        <v>227</v>
      </c>
      <c r="C1525" s="161">
        <v>11</v>
      </c>
      <c r="D1525" s="182" t="s">
        <v>27</v>
      </c>
      <c r="E1525" s="183">
        <v>3295</v>
      </c>
      <c r="F1525" s="226" t="s">
        <v>237</v>
      </c>
      <c r="G1525" s="220"/>
      <c r="H1525" s="244">
        <v>2000</v>
      </c>
      <c r="I1525" s="244"/>
      <c r="J1525" s="244"/>
      <c r="K1525" s="244">
        <f t="shared" si="798"/>
        <v>2000</v>
      </c>
    </row>
    <row r="1526" spans="1:11" ht="15" x14ac:dyDescent="0.2">
      <c r="A1526" s="182" t="s">
        <v>652</v>
      </c>
      <c r="B1526" s="160" t="s">
        <v>227</v>
      </c>
      <c r="C1526" s="161">
        <v>11</v>
      </c>
      <c r="D1526" s="182" t="s">
        <v>27</v>
      </c>
      <c r="E1526" s="183">
        <v>3296</v>
      </c>
      <c r="F1526" s="226" t="s">
        <v>612</v>
      </c>
      <c r="G1526" s="220"/>
      <c r="H1526" s="244">
        <v>1000</v>
      </c>
      <c r="I1526" s="244"/>
      <c r="J1526" s="244"/>
      <c r="K1526" s="244">
        <f t="shared" si="798"/>
        <v>1000</v>
      </c>
    </row>
    <row r="1527" spans="1:11" s="152" customFormat="1" x14ac:dyDescent="0.2">
      <c r="A1527" s="182" t="s">
        <v>652</v>
      </c>
      <c r="B1527" s="160" t="s">
        <v>227</v>
      </c>
      <c r="C1527" s="161">
        <v>11</v>
      </c>
      <c r="D1527" s="182" t="s">
        <v>27</v>
      </c>
      <c r="E1527" s="183">
        <v>3299</v>
      </c>
      <c r="F1527" s="226" t="s">
        <v>125</v>
      </c>
      <c r="G1527" s="220"/>
      <c r="H1527" s="244">
        <v>5000</v>
      </c>
      <c r="I1527" s="244"/>
      <c r="J1527" s="244"/>
      <c r="K1527" s="244">
        <f t="shared" si="798"/>
        <v>5000</v>
      </c>
    </row>
    <row r="1528" spans="1:11" s="243" customFormat="1" x14ac:dyDescent="0.2">
      <c r="A1528" s="352" t="s">
        <v>652</v>
      </c>
      <c r="B1528" s="302" t="s">
        <v>227</v>
      </c>
      <c r="C1528" s="285">
        <v>11</v>
      </c>
      <c r="D1528" s="285"/>
      <c r="E1528" s="286">
        <v>34</v>
      </c>
      <c r="F1528" s="287"/>
      <c r="G1528" s="288"/>
      <c r="H1528" s="289">
        <f t="shared" ref="H1528:J1528" si="826">H1529</f>
        <v>2000</v>
      </c>
      <c r="I1528" s="289">
        <f t="shared" si="826"/>
        <v>0</v>
      </c>
      <c r="J1528" s="289">
        <f t="shared" si="826"/>
        <v>0</v>
      </c>
      <c r="K1528" s="289">
        <f t="shared" si="798"/>
        <v>2000</v>
      </c>
    </row>
    <row r="1529" spans="1:11" s="243" customFormat="1" x14ac:dyDescent="0.2">
      <c r="A1529" s="181" t="s">
        <v>652</v>
      </c>
      <c r="B1529" s="153" t="s">
        <v>227</v>
      </c>
      <c r="C1529" s="154">
        <v>11</v>
      </c>
      <c r="D1529" s="181"/>
      <c r="E1529" s="176">
        <v>343</v>
      </c>
      <c r="F1529" s="225"/>
      <c r="G1529" s="157"/>
      <c r="H1529" s="158">
        <f t="shared" ref="H1529:I1529" si="827">SUM(H1530:H1531)</f>
        <v>2000</v>
      </c>
      <c r="I1529" s="158">
        <f t="shared" si="827"/>
        <v>0</v>
      </c>
      <c r="J1529" s="158">
        <f t="shared" ref="J1529" si="828">SUM(J1530:J1531)</f>
        <v>0</v>
      </c>
      <c r="K1529" s="158">
        <f t="shared" si="798"/>
        <v>2000</v>
      </c>
    </row>
    <row r="1530" spans="1:11" s="243" customFormat="1" x14ac:dyDescent="0.2">
      <c r="A1530" s="182" t="s">
        <v>652</v>
      </c>
      <c r="B1530" s="160" t="s">
        <v>227</v>
      </c>
      <c r="C1530" s="161">
        <v>11</v>
      </c>
      <c r="D1530" s="182" t="s">
        <v>27</v>
      </c>
      <c r="E1530" s="183">
        <v>3431</v>
      </c>
      <c r="F1530" s="226" t="s">
        <v>153</v>
      </c>
      <c r="G1530" s="220"/>
      <c r="H1530" s="222">
        <v>1000</v>
      </c>
      <c r="I1530" s="222"/>
      <c r="J1530" s="222"/>
      <c r="K1530" s="222">
        <f t="shared" si="798"/>
        <v>1000</v>
      </c>
    </row>
    <row r="1531" spans="1:11" s="243" customFormat="1" x14ac:dyDescent="0.2">
      <c r="A1531" s="182" t="s">
        <v>652</v>
      </c>
      <c r="B1531" s="160" t="s">
        <v>227</v>
      </c>
      <c r="C1531" s="161">
        <v>11</v>
      </c>
      <c r="D1531" s="182" t="s">
        <v>27</v>
      </c>
      <c r="E1531" s="183">
        <v>3433</v>
      </c>
      <c r="F1531" s="226" t="s">
        <v>126</v>
      </c>
      <c r="G1531" s="220"/>
      <c r="H1531" s="222">
        <v>1000</v>
      </c>
      <c r="I1531" s="222"/>
      <c r="J1531" s="222"/>
      <c r="K1531" s="222">
        <f t="shared" si="798"/>
        <v>1000</v>
      </c>
    </row>
    <row r="1532" spans="1:11" s="152" customFormat="1" x14ac:dyDescent="0.2">
      <c r="A1532" s="352" t="s">
        <v>652</v>
      </c>
      <c r="B1532" s="302" t="s">
        <v>227</v>
      </c>
      <c r="C1532" s="285">
        <v>11</v>
      </c>
      <c r="D1532" s="285"/>
      <c r="E1532" s="286">
        <v>37</v>
      </c>
      <c r="F1532" s="287"/>
      <c r="G1532" s="288"/>
      <c r="H1532" s="289">
        <f t="shared" ref="H1532:J1533" si="829">H1533</f>
        <v>15000</v>
      </c>
      <c r="I1532" s="289">
        <f t="shared" si="829"/>
        <v>0</v>
      </c>
      <c r="J1532" s="289">
        <f t="shared" si="829"/>
        <v>6500</v>
      </c>
      <c r="K1532" s="289">
        <f t="shared" si="798"/>
        <v>21500</v>
      </c>
    </row>
    <row r="1533" spans="1:11" s="152" customFormat="1" x14ac:dyDescent="0.2">
      <c r="A1533" s="181" t="s">
        <v>652</v>
      </c>
      <c r="B1533" s="153" t="s">
        <v>227</v>
      </c>
      <c r="C1533" s="154">
        <v>11</v>
      </c>
      <c r="D1533" s="181"/>
      <c r="E1533" s="176">
        <v>372</v>
      </c>
      <c r="F1533" s="225"/>
      <c r="G1533" s="157"/>
      <c r="H1533" s="158">
        <f t="shared" si="829"/>
        <v>15000</v>
      </c>
      <c r="I1533" s="158">
        <f t="shared" si="829"/>
        <v>0</v>
      </c>
      <c r="J1533" s="158">
        <f t="shared" si="829"/>
        <v>6500</v>
      </c>
      <c r="K1533" s="158">
        <f t="shared" si="798"/>
        <v>21500</v>
      </c>
    </row>
    <row r="1534" spans="1:11" s="243" customFormat="1" x14ac:dyDescent="0.2">
      <c r="A1534" s="182" t="s">
        <v>652</v>
      </c>
      <c r="B1534" s="160" t="s">
        <v>227</v>
      </c>
      <c r="C1534" s="161">
        <v>11</v>
      </c>
      <c r="D1534" s="182" t="s">
        <v>27</v>
      </c>
      <c r="E1534" s="183">
        <v>3721</v>
      </c>
      <c r="F1534" s="226" t="s">
        <v>149</v>
      </c>
      <c r="G1534" s="220"/>
      <c r="H1534" s="244">
        <v>15000</v>
      </c>
      <c r="I1534" s="244"/>
      <c r="J1534" s="244">
        <v>6500</v>
      </c>
      <c r="K1534" s="244">
        <f t="shared" si="798"/>
        <v>21500</v>
      </c>
    </row>
    <row r="1535" spans="1:11" s="152" customFormat="1" x14ac:dyDescent="0.2">
      <c r="A1535" s="352" t="s">
        <v>652</v>
      </c>
      <c r="B1535" s="302" t="s">
        <v>227</v>
      </c>
      <c r="C1535" s="285">
        <v>11</v>
      </c>
      <c r="D1535" s="285"/>
      <c r="E1535" s="286">
        <v>38</v>
      </c>
      <c r="F1535" s="287"/>
      <c r="G1535" s="288"/>
      <c r="H1535" s="289">
        <f t="shared" ref="H1535:J1535" si="830">H1536</f>
        <v>10000</v>
      </c>
      <c r="I1535" s="289">
        <f t="shared" si="830"/>
        <v>0</v>
      </c>
      <c r="J1535" s="289">
        <f t="shared" si="830"/>
        <v>0</v>
      </c>
      <c r="K1535" s="289">
        <f t="shared" si="798"/>
        <v>10000</v>
      </c>
    </row>
    <row r="1536" spans="1:11" s="152" customFormat="1" x14ac:dyDescent="0.2">
      <c r="A1536" s="181" t="s">
        <v>652</v>
      </c>
      <c r="B1536" s="153" t="s">
        <v>227</v>
      </c>
      <c r="C1536" s="154">
        <v>11</v>
      </c>
      <c r="D1536" s="181"/>
      <c r="E1536" s="176">
        <v>383</v>
      </c>
      <c r="F1536" s="225"/>
      <c r="G1536" s="157"/>
      <c r="H1536" s="158">
        <f t="shared" ref="H1536:I1536" si="831">H1537+H1538</f>
        <v>10000</v>
      </c>
      <c r="I1536" s="158">
        <f t="shared" si="831"/>
        <v>0</v>
      </c>
      <c r="J1536" s="158">
        <f t="shared" ref="J1536" si="832">J1537+J1538</f>
        <v>0</v>
      </c>
      <c r="K1536" s="158">
        <f t="shared" si="798"/>
        <v>10000</v>
      </c>
    </row>
    <row r="1537" spans="1:11" s="243" customFormat="1" x14ac:dyDescent="0.2">
      <c r="A1537" s="182" t="s">
        <v>652</v>
      </c>
      <c r="B1537" s="160" t="s">
        <v>227</v>
      </c>
      <c r="C1537" s="161">
        <v>11</v>
      </c>
      <c r="D1537" s="182" t="s">
        <v>27</v>
      </c>
      <c r="E1537" s="183">
        <v>3833</v>
      </c>
      <c r="F1537" s="226" t="s">
        <v>621</v>
      </c>
      <c r="G1537" s="220"/>
      <c r="H1537" s="244">
        <v>5000</v>
      </c>
      <c r="I1537" s="244"/>
      <c r="J1537" s="244"/>
      <c r="K1537" s="244">
        <f t="shared" si="798"/>
        <v>5000</v>
      </c>
    </row>
    <row r="1538" spans="1:11" s="152" customFormat="1" x14ac:dyDescent="0.2">
      <c r="A1538" s="182" t="s">
        <v>652</v>
      </c>
      <c r="B1538" s="160" t="s">
        <v>227</v>
      </c>
      <c r="C1538" s="161">
        <v>11</v>
      </c>
      <c r="D1538" s="182" t="s">
        <v>27</v>
      </c>
      <c r="E1538" s="183">
        <v>3835</v>
      </c>
      <c r="F1538" s="226" t="s">
        <v>613</v>
      </c>
      <c r="G1538" s="220"/>
      <c r="H1538" s="244">
        <v>5000</v>
      </c>
      <c r="I1538" s="244"/>
      <c r="J1538" s="244"/>
      <c r="K1538" s="244">
        <f t="shared" si="798"/>
        <v>5000</v>
      </c>
    </row>
    <row r="1539" spans="1:11" s="152" customFormat="1" x14ac:dyDescent="0.2">
      <c r="A1539" s="352" t="s">
        <v>652</v>
      </c>
      <c r="B1539" s="302" t="s">
        <v>227</v>
      </c>
      <c r="C1539" s="285">
        <v>11</v>
      </c>
      <c r="D1539" s="285"/>
      <c r="E1539" s="286">
        <v>42</v>
      </c>
      <c r="F1539" s="287"/>
      <c r="G1539" s="288"/>
      <c r="H1539" s="289">
        <f t="shared" ref="H1539:J1539" si="833">H1540</f>
        <v>71000</v>
      </c>
      <c r="I1539" s="289">
        <f t="shared" si="833"/>
        <v>10000</v>
      </c>
      <c r="J1539" s="289">
        <f t="shared" si="833"/>
        <v>0</v>
      </c>
      <c r="K1539" s="289">
        <f t="shared" ref="K1539:K1602" si="834">H1539-I1539+J1539</f>
        <v>61000</v>
      </c>
    </row>
    <row r="1540" spans="1:11" s="243" customFormat="1" x14ac:dyDescent="0.2">
      <c r="A1540" s="181" t="s">
        <v>652</v>
      </c>
      <c r="B1540" s="153" t="s">
        <v>227</v>
      </c>
      <c r="C1540" s="154">
        <v>11</v>
      </c>
      <c r="D1540" s="181"/>
      <c r="E1540" s="176">
        <v>422</v>
      </c>
      <c r="F1540" s="225"/>
      <c r="G1540" s="157"/>
      <c r="H1540" s="158">
        <f t="shared" ref="H1540:I1540" si="835">SUM(H1541:H1544)</f>
        <v>71000</v>
      </c>
      <c r="I1540" s="158">
        <f t="shared" si="835"/>
        <v>10000</v>
      </c>
      <c r="J1540" s="158">
        <f t="shared" ref="J1540" si="836">SUM(J1541:J1544)</f>
        <v>0</v>
      </c>
      <c r="K1540" s="158">
        <f t="shared" si="834"/>
        <v>61000</v>
      </c>
    </row>
    <row r="1541" spans="1:11" s="152" customFormat="1" x14ac:dyDescent="0.2">
      <c r="A1541" s="182" t="s">
        <v>652</v>
      </c>
      <c r="B1541" s="160" t="s">
        <v>227</v>
      </c>
      <c r="C1541" s="161">
        <v>11</v>
      </c>
      <c r="D1541" s="182" t="s">
        <v>27</v>
      </c>
      <c r="E1541" s="183">
        <v>4221</v>
      </c>
      <c r="F1541" s="226" t="s">
        <v>129</v>
      </c>
      <c r="G1541" s="220"/>
      <c r="H1541" s="244">
        <v>30000</v>
      </c>
      <c r="I1541" s="244"/>
      <c r="J1541" s="244"/>
      <c r="K1541" s="244">
        <f t="shared" si="834"/>
        <v>30000</v>
      </c>
    </row>
    <row r="1542" spans="1:11" s="243" customFormat="1" x14ac:dyDescent="0.2">
      <c r="A1542" s="182" t="s">
        <v>652</v>
      </c>
      <c r="B1542" s="160" t="s">
        <v>227</v>
      </c>
      <c r="C1542" s="161">
        <v>11</v>
      </c>
      <c r="D1542" s="182" t="s">
        <v>27</v>
      </c>
      <c r="E1542" s="183">
        <v>4222</v>
      </c>
      <c r="F1542" s="226" t="s">
        <v>130</v>
      </c>
      <c r="G1542" s="220"/>
      <c r="H1542" s="244">
        <v>20000</v>
      </c>
      <c r="I1542" s="244"/>
      <c r="J1542" s="244"/>
      <c r="K1542" s="244">
        <f t="shared" si="834"/>
        <v>20000</v>
      </c>
    </row>
    <row r="1543" spans="1:11" s="152" customFormat="1" x14ac:dyDescent="0.2">
      <c r="A1543" s="182" t="s">
        <v>652</v>
      </c>
      <c r="B1543" s="160" t="s">
        <v>227</v>
      </c>
      <c r="C1543" s="161">
        <v>11</v>
      </c>
      <c r="D1543" s="182" t="s">
        <v>27</v>
      </c>
      <c r="E1543" s="183">
        <v>4225</v>
      </c>
      <c r="F1543" s="226" t="s">
        <v>134</v>
      </c>
      <c r="G1543" s="220"/>
      <c r="H1543" s="244">
        <v>20000</v>
      </c>
      <c r="I1543" s="244">
        <v>10000</v>
      </c>
      <c r="J1543" s="244"/>
      <c r="K1543" s="244">
        <f t="shared" si="834"/>
        <v>10000</v>
      </c>
    </row>
    <row r="1544" spans="1:11" s="152" customFormat="1" x14ac:dyDescent="0.2">
      <c r="A1544" s="182" t="s">
        <v>652</v>
      </c>
      <c r="B1544" s="160" t="s">
        <v>227</v>
      </c>
      <c r="C1544" s="161">
        <v>11</v>
      </c>
      <c r="D1544" s="182" t="s">
        <v>27</v>
      </c>
      <c r="E1544" s="183">
        <v>4227</v>
      </c>
      <c r="F1544" s="226" t="s">
        <v>132</v>
      </c>
      <c r="G1544" s="220"/>
      <c r="H1544" s="244">
        <v>1000</v>
      </c>
      <c r="I1544" s="244"/>
      <c r="J1544" s="244"/>
      <c r="K1544" s="244">
        <f t="shared" si="834"/>
        <v>1000</v>
      </c>
    </row>
    <row r="1545" spans="1:11" s="243" customFormat="1" x14ac:dyDescent="0.2">
      <c r="A1545" s="352" t="s">
        <v>652</v>
      </c>
      <c r="B1545" s="302" t="s">
        <v>227</v>
      </c>
      <c r="C1545" s="285">
        <v>11</v>
      </c>
      <c r="D1545" s="285"/>
      <c r="E1545" s="286">
        <v>43</v>
      </c>
      <c r="F1545" s="287"/>
      <c r="G1545" s="288"/>
      <c r="H1545" s="289">
        <f t="shared" ref="H1545:J1545" si="837">H1546</f>
        <v>1000</v>
      </c>
      <c r="I1545" s="289">
        <f t="shared" si="837"/>
        <v>0</v>
      </c>
      <c r="J1545" s="289">
        <f t="shared" si="837"/>
        <v>0</v>
      </c>
      <c r="K1545" s="289">
        <f t="shared" si="834"/>
        <v>1000</v>
      </c>
    </row>
    <row r="1546" spans="1:11" s="243" customFormat="1" x14ac:dyDescent="0.2">
      <c r="A1546" s="181" t="s">
        <v>652</v>
      </c>
      <c r="B1546" s="153" t="s">
        <v>227</v>
      </c>
      <c r="C1546" s="154">
        <v>11</v>
      </c>
      <c r="D1546" s="181"/>
      <c r="E1546" s="176">
        <v>431</v>
      </c>
      <c r="F1546" s="225"/>
      <c r="G1546" s="157"/>
      <c r="H1546" s="158">
        <f t="shared" ref="H1546:J1546" si="838">SUM(H1547)</f>
        <v>1000</v>
      </c>
      <c r="I1546" s="158">
        <f t="shared" si="838"/>
        <v>0</v>
      </c>
      <c r="J1546" s="158">
        <f t="shared" si="838"/>
        <v>0</v>
      </c>
      <c r="K1546" s="158">
        <f t="shared" si="834"/>
        <v>1000</v>
      </c>
    </row>
    <row r="1547" spans="1:11" s="152" customFormat="1" ht="30" x14ac:dyDescent="0.2">
      <c r="A1547" s="182" t="s">
        <v>652</v>
      </c>
      <c r="B1547" s="160" t="s">
        <v>227</v>
      </c>
      <c r="C1547" s="161">
        <v>11</v>
      </c>
      <c r="D1547" s="182" t="s">
        <v>27</v>
      </c>
      <c r="E1547" s="183">
        <v>4312</v>
      </c>
      <c r="F1547" s="226" t="s">
        <v>319</v>
      </c>
      <c r="G1547" s="220"/>
      <c r="H1547" s="244">
        <v>1000</v>
      </c>
      <c r="I1547" s="244"/>
      <c r="J1547" s="244"/>
      <c r="K1547" s="244">
        <f t="shared" si="834"/>
        <v>1000</v>
      </c>
    </row>
    <row r="1548" spans="1:11" s="152" customFormat="1" x14ac:dyDescent="0.2">
      <c r="A1548" s="352" t="s">
        <v>652</v>
      </c>
      <c r="B1548" s="302" t="s">
        <v>227</v>
      </c>
      <c r="C1548" s="285">
        <v>51</v>
      </c>
      <c r="D1548" s="285"/>
      <c r="E1548" s="286">
        <v>32</v>
      </c>
      <c r="F1548" s="287"/>
      <c r="G1548" s="288"/>
      <c r="H1548" s="289">
        <f t="shared" ref="H1548:J1549" si="839">H1549</f>
        <v>50000</v>
      </c>
      <c r="I1548" s="289">
        <f t="shared" si="839"/>
        <v>0</v>
      </c>
      <c r="J1548" s="289">
        <f t="shared" si="839"/>
        <v>0</v>
      </c>
      <c r="K1548" s="289">
        <f t="shared" si="834"/>
        <v>50000</v>
      </c>
    </row>
    <row r="1549" spans="1:11" s="152" customFormat="1" x14ac:dyDescent="0.2">
      <c r="A1549" s="181" t="s">
        <v>652</v>
      </c>
      <c r="B1549" s="153" t="s">
        <v>227</v>
      </c>
      <c r="C1549" s="154">
        <v>51</v>
      </c>
      <c r="D1549" s="181"/>
      <c r="E1549" s="176">
        <v>321</v>
      </c>
      <c r="F1549" s="225"/>
      <c r="G1549" s="157"/>
      <c r="H1549" s="158">
        <f t="shared" si="839"/>
        <v>50000</v>
      </c>
      <c r="I1549" s="158">
        <f t="shared" si="839"/>
        <v>0</v>
      </c>
      <c r="J1549" s="158">
        <f t="shared" si="839"/>
        <v>0</v>
      </c>
      <c r="K1549" s="158">
        <f t="shared" si="834"/>
        <v>50000</v>
      </c>
    </row>
    <row r="1550" spans="1:11" s="243" customFormat="1" x14ac:dyDescent="0.2">
      <c r="A1550" s="182" t="s">
        <v>652</v>
      </c>
      <c r="B1550" s="160" t="s">
        <v>227</v>
      </c>
      <c r="C1550" s="161">
        <v>51</v>
      </c>
      <c r="D1550" s="182" t="s">
        <v>27</v>
      </c>
      <c r="E1550" s="183">
        <v>3211</v>
      </c>
      <c r="F1550" s="226" t="s">
        <v>110</v>
      </c>
      <c r="G1550" s="220"/>
      <c r="H1550" s="244">
        <v>50000</v>
      </c>
      <c r="I1550" s="244"/>
      <c r="J1550" s="244"/>
      <c r="K1550" s="244">
        <f t="shared" si="834"/>
        <v>50000</v>
      </c>
    </row>
    <row r="1551" spans="1:11" s="243" customFormat="1" x14ac:dyDescent="0.2">
      <c r="A1551" s="352" t="s">
        <v>652</v>
      </c>
      <c r="B1551" s="302" t="s">
        <v>227</v>
      </c>
      <c r="C1551" s="285">
        <v>559</v>
      </c>
      <c r="D1551" s="285"/>
      <c r="E1551" s="286">
        <v>31</v>
      </c>
      <c r="F1551" s="287"/>
      <c r="G1551" s="288"/>
      <c r="H1551" s="289">
        <f>H1552+H1554</f>
        <v>147000</v>
      </c>
      <c r="I1551" s="289">
        <f>I1552+I1554</f>
        <v>0</v>
      </c>
      <c r="J1551" s="289">
        <f>J1552+J1554</f>
        <v>350000</v>
      </c>
      <c r="K1551" s="289">
        <f t="shared" si="834"/>
        <v>497000</v>
      </c>
    </row>
    <row r="1552" spans="1:11" s="243" customFormat="1" x14ac:dyDescent="0.2">
      <c r="A1552" s="181" t="s">
        <v>652</v>
      </c>
      <c r="B1552" s="153" t="s">
        <v>227</v>
      </c>
      <c r="C1552" s="154">
        <v>559</v>
      </c>
      <c r="D1552" s="181"/>
      <c r="E1552" s="176">
        <v>311</v>
      </c>
      <c r="F1552" s="225"/>
      <c r="G1552" s="157"/>
      <c r="H1552" s="158">
        <f>H1553</f>
        <v>125000</v>
      </c>
      <c r="I1552" s="158">
        <f>I1553</f>
        <v>0</v>
      </c>
      <c r="J1552" s="158">
        <f>J1553</f>
        <v>300000</v>
      </c>
      <c r="K1552" s="158">
        <f t="shared" si="834"/>
        <v>425000</v>
      </c>
    </row>
    <row r="1553" spans="1:11" s="152" customFormat="1" x14ac:dyDescent="0.2">
      <c r="A1553" s="182" t="s">
        <v>652</v>
      </c>
      <c r="B1553" s="160" t="s">
        <v>227</v>
      </c>
      <c r="C1553" s="161">
        <v>559</v>
      </c>
      <c r="D1553" s="182" t="s">
        <v>27</v>
      </c>
      <c r="E1553" s="367">
        <v>3111</v>
      </c>
      <c r="F1553" s="368" t="s">
        <v>19</v>
      </c>
      <c r="G1553" s="220"/>
      <c r="H1553" s="244">
        <v>125000</v>
      </c>
      <c r="I1553" s="244"/>
      <c r="J1553" s="244">
        <v>300000</v>
      </c>
      <c r="K1553" s="244">
        <f t="shared" si="834"/>
        <v>425000</v>
      </c>
    </row>
    <row r="1554" spans="1:11" s="152" customFormat="1" x14ac:dyDescent="0.2">
      <c r="A1554" s="181" t="s">
        <v>652</v>
      </c>
      <c r="B1554" s="153" t="s">
        <v>227</v>
      </c>
      <c r="C1554" s="154">
        <v>559</v>
      </c>
      <c r="D1554" s="181"/>
      <c r="E1554" s="176">
        <v>313</v>
      </c>
      <c r="F1554" s="225"/>
      <c r="G1554" s="157"/>
      <c r="H1554" s="158">
        <f>H1555</f>
        <v>22000</v>
      </c>
      <c r="I1554" s="158">
        <f>I1555</f>
        <v>0</v>
      </c>
      <c r="J1554" s="158">
        <f>J1555</f>
        <v>50000</v>
      </c>
      <c r="K1554" s="158">
        <f t="shared" si="834"/>
        <v>72000</v>
      </c>
    </row>
    <row r="1555" spans="1:11" s="243" customFormat="1" x14ac:dyDescent="0.2">
      <c r="A1555" s="182" t="s">
        <v>652</v>
      </c>
      <c r="B1555" s="160" t="s">
        <v>227</v>
      </c>
      <c r="C1555" s="161">
        <v>559</v>
      </c>
      <c r="D1555" s="182" t="s">
        <v>27</v>
      </c>
      <c r="E1555" s="367">
        <v>3132</v>
      </c>
      <c r="F1555" s="368" t="s">
        <v>280</v>
      </c>
      <c r="G1555" s="220"/>
      <c r="H1555" s="244">
        <v>22000</v>
      </c>
      <c r="I1555" s="244"/>
      <c r="J1555" s="244">
        <v>50000</v>
      </c>
      <c r="K1555" s="244">
        <f t="shared" si="834"/>
        <v>72000</v>
      </c>
    </row>
    <row r="1556" spans="1:11" s="152" customFormat="1" x14ac:dyDescent="0.2">
      <c r="A1556" s="352" t="s">
        <v>652</v>
      </c>
      <c r="B1556" s="302" t="s">
        <v>227</v>
      </c>
      <c r="C1556" s="285">
        <v>559</v>
      </c>
      <c r="D1556" s="285"/>
      <c r="E1556" s="286">
        <v>32</v>
      </c>
      <c r="F1556" s="287"/>
      <c r="G1556" s="288"/>
      <c r="H1556" s="289">
        <f>H1557</f>
        <v>17500</v>
      </c>
      <c r="I1556" s="289">
        <f>I1557</f>
        <v>0</v>
      </c>
      <c r="J1556" s="289">
        <f>J1557</f>
        <v>0</v>
      </c>
      <c r="K1556" s="289">
        <f t="shared" si="834"/>
        <v>17500</v>
      </c>
    </row>
    <row r="1557" spans="1:11" s="152" customFormat="1" x14ac:dyDescent="0.2">
      <c r="A1557" s="181" t="s">
        <v>652</v>
      </c>
      <c r="B1557" s="153" t="s">
        <v>227</v>
      </c>
      <c r="C1557" s="154">
        <v>559</v>
      </c>
      <c r="D1557" s="181"/>
      <c r="E1557" s="176">
        <v>321</v>
      </c>
      <c r="F1557" s="225"/>
      <c r="G1557" s="157"/>
      <c r="H1557" s="158">
        <f>H1558+H1559</f>
        <v>17500</v>
      </c>
      <c r="I1557" s="158">
        <f>I1558+I1559</f>
        <v>0</v>
      </c>
      <c r="J1557" s="158">
        <f>J1558+J1559</f>
        <v>0</v>
      </c>
      <c r="K1557" s="158">
        <f t="shared" si="834"/>
        <v>17500</v>
      </c>
    </row>
    <row r="1558" spans="1:11" s="243" customFormat="1" x14ac:dyDescent="0.2">
      <c r="A1558" s="182" t="s">
        <v>652</v>
      </c>
      <c r="B1558" s="160" t="s">
        <v>227</v>
      </c>
      <c r="C1558" s="161">
        <v>559</v>
      </c>
      <c r="D1558" s="182" t="s">
        <v>27</v>
      </c>
      <c r="E1558" s="183">
        <v>3211</v>
      </c>
      <c r="F1558" s="226" t="s">
        <v>110</v>
      </c>
      <c r="G1558" s="220"/>
      <c r="H1558" s="244">
        <v>12500</v>
      </c>
      <c r="I1558" s="244"/>
      <c r="J1558" s="244"/>
      <c r="K1558" s="244">
        <f t="shared" si="834"/>
        <v>12500</v>
      </c>
    </row>
    <row r="1559" spans="1:11" s="243" customFormat="1" x14ac:dyDescent="0.2">
      <c r="A1559" s="182" t="s">
        <v>652</v>
      </c>
      <c r="B1559" s="160" t="s">
        <v>227</v>
      </c>
      <c r="C1559" s="161">
        <v>559</v>
      </c>
      <c r="D1559" s="182" t="s">
        <v>27</v>
      </c>
      <c r="E1559" s="183" t="s">
        <v>239</v>
      </c>
      <c r="F1559" s="226" t="s">
        <v>234</v>
      </c>
      <c r="G1559" s="220"/>
      <c r="H1559" s="244">
        <v>5000</v>
      </c>
      <c r="I1559" s="244"/>
      <c r="J1559" s="244"/>
      <c r="K1559" s="244">
        <f t="shared" si="834"/>
        <v>5000</v>
      </c>
    </row>
    <row r="1560" spans="1:11" s="152" customFormat="1" ht="33.75" x14ac:dyDescent="0.2">
      <c r="A1560" s="353" t="s">
        <v>652</v>
      </c>
      <c r="B1560" s="296" t="s">
        <v>267</v>
      </c>
      <c r="C1560" s="296"/>
      <c r="D1560" s="296"/>
      <c r="E1560" s="297"/>
      <c r="F1560" s="299" t="s">
        <v>242</v>
      </c>
      <c r="G1560" s="300" t="s">
        <v>696</v>
      </c>
      <c r="H1560" s="301">
        <f t="shared" ref="H1560:I1560" si="840">H1561+H1566+H1569</f>
        <v>187000</v>
      </c>
      <c r="I1560" s="301">
        <f t="shared" si="840"/>
        <v>20000</v>
      </c>
      <c r="J1560" s="301">
        <f t="shared" ref="J1560" si="841">J1561+J1566+J1569</f>
        <v>0</v>
      </c>
      <c r="K1560" s="301">
        <f t="shared" si="834"/>
        <v>167000</v>
      </c>
    </row>
    <row r="1561" spans="1:11" s="243" customFormat="1" x14ac:dyDescent="0.2">
      <c r="A1561" s="352" t="s">
        <v>652</v>
      </c>
      <c r="B1561" s="302" t="s">
        <v>267</v>
      </c>
      <c r="C1561" s="285">
        <v>11</v>
      </c>
      <c r="D1561" s="285"/>
      <c r="E1561" s="286">
        <v>32</v>
      </c>
      <c r="F1561" s="287"/>
      <c r="G1561" s="288"/>
      <c r="H1561" s="289">
        <f t="shared" ref="H1561:J1561" si="842">H1562</f>
        <v>91000</v>
      </c>
      <c r="I1561" s="289">
        <f t="shared" si="842"/>
        <v>10000</v>
      </c>
      <c r="J1561" s="289">
        <f t="shared" si="842"/>
        <v>0</v>
      </c>
      <c r="K1561" s="289">
        <f t="shared" si="834"/>
        <v>81000</v>
      </c>
    </row>
    <row r="1562" spans="1:11" s="152" customFormat="1" x14ac:dyDescent="0.2">
      <c r="A1562" s="181" t="s">
        <v>652</v>
      </c>
      <c r="B1562" s="153" t="s">
        <v>267</v>
      </c>
      <c r="C1562" s="154">
        <v>11</v>
      </c>
      <c r="D1562" s="181"/>
      <c r="E1562" s="176">
        <v>323</v>
      </c>
      <c r="F1562" s="225"/>
      <c r="G1562" s="157"/>
      <c r="H1562" s="158">
        <f t="shared" ref="H1562:I1562" si="843">SUM(H1563:H1565)</f>
        <v>91000</v>
      </c>
      <c r="I1562" s="158">
        <f t="shared" si="843"/>
        <v>10000</v>
      </c>
      <c r="J1562" s="158">
        <f t="shared" ref="J1562" si="844">SUM(J1563:J1565)</f>
        <v>0</v>
      </c>
      <c r="K1562" s="158">
        <f t="shared" si="834"/>
        <v>81000</v>
      </c>
    </row>
    <row r="1563" spans="1:11" s="152" customFormat="1" x14ac:dyDescent="0.2">
      <c r="A1563" s="182" t="s">
        <v>652</v>
      </c>
      <c r="B1563" s="160" t="s">
        <v>267</v>
      </c>
      <c r="C1563" s="161">
        <v>11</v>
      </c>
      <c r="D1563" s="182" t="s">
        <v>27</v>
      </c>
      <c r="E1563" s="183">
        <v>3232</v>
      </c>
      <c r="F1563" s="226" t="s">
        <v>118</v>
      </c>
      <c r="G1563" s="220"/>
      <c r="H1563" s="244">
        <v>36000</v>
      </c>
      <c r="I1563" s="244"/>
      <c r="J1563" s="244"/>
      <c r="K1563" s="244">
        <f t="shared" si="834"/>
        <v>36000</v>
      </c>
    </row>
    <row r="1564" spans="1:11" s="152" customFormat="1" x14ac:dyDescent="0.2">
      <c r="A1564" s="182" t="s">
        <v>652</v>
      </c>
      <c r="B1564" s="160" t="s">
        <v>267</v>
      </c>
      <c r="C1564" s="161">
        <v>11</v>
      </c>
      <c r="D1564" s="182" t="s">
        <v>27</v>
      </c>
      <c r="E1564" s="183">
        <v>3235</v>
      </c>
      <c r="F1564" s="226" t="s">
        <v>42</v>
      </c>
      <c r="G1564" s="220"/>
      <c r="H1564" s="244">
        <v>5000</v>
      </c>
      <c r="I1564" s="244"/>
      <c r="J1564" s="244"/>
      <c r="K1564" s="244">
        <f t="shared" si="834"/>
        <v>5000</v>
      </c>
    </row>
    <row r="1565" spans="1:11" s="243" customFormat="1" x14ac:dyDescent="0.2">
      <c r="A1565" s="182" t="s">
        <v>652</v>
      </c>
      <c r="B1565" s="160" t="s">
        <v>267</v>
      </c>
      <c r="C1565" s="161">
        <v>11</v>
      </c>
      <c r="D1565" s="182" t="s">
        <v>27</v>
      </c>
      <c r="E1565" s="183">
        <v>3238</v>
      </c>
      <c r="F1565" s="226" t="s">
        <v>122</v>
      </c>
      <c r="G1565" s="220"/>
      <c r="H1565" s="244">
        <v>50000</v>
      </c>
      <c r="I1565" s="244">
        <v>10000</v>
      </c>
      <c r="J1565" s="244"/>
      <c r="K1565" s="244">
        <f t="shared" si="834"/>
        <v>40000</v>
      </c>
    </row>
    <row r="1566" spans="1:11" s="152" customFormat="1" x14ac:dyDescent="0.2">
      <c r="A1566" s="352" t="s">
        <v>652</v>
      </c>
      <c r="B1566" s="302" t="s">
        <v>267</v>
      </c>
      <c r="C1566" s="285">
        <v>11</v>
      </c>
      <c r="D1566" s="285"/>
      <c r="E1566" s="286">
        <v>41</v>
      </c>
      <c r="F1566" s="287"/>
      <c r="G1566" s="288"/>
      <c r="H1566" s="289">
        <f t="shared" ref="H1566:J1566" si="845">H1567</f>
        <v>50000</v>
      </c>
      <c r="I1566" s="289">
        <f t="shared" si="845"/>
        <v>10000</v>
      </c>
      <c r="J1566" s="289">
        <f t="shared" si="845"/>
        <v>0</v>
      </c>
      <c r="K1566" s="289">
        <f t="shared" si="834"/>
        <v>40000</v>
      </c>
    </row>
    <row r="1567" spans="1:11" s="243" customFormat="1" x14ac:dyDescent="0.2">
      <c r="A1567" s="181" t="s">
        <v>652</v>
      </c>
      <c r="B1567" s="153" t="s">
        <v>267</v>
      </c>
      <c r="C1567" s="154">
        <v>11</v>
      </c>
      <c r="D1567" s="181"/>
      <c r="E1567" s="176">
        <v>412</v>
      </c>
      <c r="F1567" s="225"/>
      <c r="G1567" s="157"/>
      <c r="H1567" s="158">
        <f t="shared" ref="H1567:J1567" si="846">SUM(H1568)</f>
        <v>50000</v>
      </c>
      <c r="I1567" s="158">
        <f t="shared" si="846"/>
        <v>10000</v>
      </c>
      <c r="J1567" s="158">
        <f t="shared" si="846"/>
        <v>0</v>
      </c>
      <c r="K1567" s="158">
        <f t="shared" si="834"/>
        <v>40000</v>
      </c>
    </row>
    <row r="1568" spans="1:11" s="243" customFormat="1" x14ac:dyDescent="0.2">
      <c r="A1568" s="182" t="s">
        <v>652</v>
      </c>
      <c r="B1568" s="160" t="s">
        <v>267</v>
      </c>
      <c r="C1568" s="161">
        <v>11</v>
      </c>
      <c r="D1568" s="182" t="s">
        <v>27</v>
      </c>
      <c r="E1568" s="183">
        <v>4123</v>
      </c>
      <c r="F1568" s="226" t="s">
        <v>133</v>
      </c>
      <c r="G1568" s="220"/>
      <c r="H1568" s="244">
        <v>50000</v>
      </c>
      <c r="I1568" s="244">
        <v>10000</v>
      </c>
      <c r="J1568" s="244"/>
      <c r="K1568" s="244">
        <f t="shared" si="834"/>
        <v>40000</v>
      </c>
    </row>
    <row r="1569" spans="1:11" s="152" customFormat="1" x14ac:dyDescent="0.2">
      <c r="A1569" s="352" t="s">
        <v>652</v>
      </c>
      <c r="B1569" s="302" t="s">
        <v>267</v>
      </c>
      <c r="C1569" s="285">
        <v>11</v>
      </c>
      <c r="D1569" s="285"/>
      <c r="E1569" s="286">
        <v>42</v>
      </c>
      <c r="F1569" s="287"/>
      <c r="G1569" s="288"/>
      <c r="H1569" s="289">
        <f t="shared" ref="H1569:I1569" si="847">H1570+H1573</f>
        <v>46000</v>
      </c>
      <c r="I1569" s="289">
        <f t="shared" si="847"/>
        <v>0</v>
      </c>
      <c r="J1569" s="289">
        <f t="shared" ref="J1569" si="848">J1570+J1573</f>
        <v>0</v>
      </c>
      <c r="K1569" s="289">
        <f t="shared" si="834"/>
        <v>46000</v>
      </c>
    </row>
    <row r="1570" spans="1:11" s="152" customFormat="1" x14ac:dyDescent="0.2">
      <c r="A1570" s="181" t="s">
        <v>652</v>
      </c>
      <c r="B1570" s="153" t="s">
        <v>267</v>
      </c>
      <c r="C1570" s="154">
        <v>11</v>
      </c>
      <c r="D1570" s="181"/>
      <c r="E1570" s="176">
        <v>422</v>
      </c>
      <c r="F1570" s="225"/>
      <c r="G1570" s="157"/>
      <c r="H1570" s="158">
        <f t="shared" ref="H1570:I1570" si="849">SUM(H1571:H1572)</f>
        <v>11000</v>
      </c>
      <c r="I1570" s="158">
        <f t="shared" si="849"/>
        <v>0</v>
      </c>
      <c r="J1570" s="158">
        <f t="shared" ref="J1570" si="850">SUM(J1571:J1572)</f>
        <v>0</v>
      </c>
      <c r="K1570" s="158">
        <f t="shared" si="834"/>
        <v>11000</v>
      </c>
    </row>
    <row r="1571" spans="1:11" s="243" customFormat="1" x14ac:dyDescent="0.2">
      <c r="A1571" s="182" t="s">
        <v>652</v>
      </c>
      <c r="B1571" s="160" t="s">
        <v>267</v>
      </c>
      <c r="C1571" s="161">
        <v>11</v>
      </c>
      <c r="D1571" s="182" t="s">
        <v>27</v>
      </c>
      <c r="E1571" s="183">
        <v>4221</v>
      </c>
      <c r="F1571" s="226" t="s">
        <v>129</v>
      </c>
      <c r="G1571" s="220"/>
      <c r="H1571" s="244">
        <v>10000</v>
      </c>
      <c r="I1571" s="244"/>
      <c r="J1571" s="244"/>
      <c r="K1571" s="244">
        <f t="shared" si="834"/>
        <v>10000</v>
      </c>
    </row>
    <row r="1572" spans="1:11" s="152" customFormat="1" x14ac:dyDescent="0.2">
      <c r="A1572" s="182" t="s">
        <v>652</v>
      </c>
      <c r="B1572" s="160" t="s">
        <v>267</v>
      </c>
      <c r="C1572" s="161">
        <v>11</v>
      </c>
      <c r="D1572" s="182" t="s">
        <v>27</v>
      </c>
      <c r="E1572" s="183">
        <v>4222</v>
      </c>
      <c r="F1572" s="226" t="s">
        <v>130</v>
      </c>
      <c r="G1572" s="220"/>
      <c r="H1572" s="244">
        <v>1000</v>
      </c>
      <c r="I1572" s="244"/>
      <c r="J1572" s="244"/>
      <c r="K1572" s="244">
        <f t="shared" si="834"/>
        <v>1000</v>
      </c>
    </row>
    <row r="1573" spans="1:11" s="243" customFormat="1" x14ac:dyDescent="0.2">
      <c r="A1573" s="181" t="s">
        <v>652</v>
      </c>
      <c r="B1573" s="153" t="s">
        <v>267</v>
      </c>
      <c r="C1573" s="154">
        <v>11</v>
      </c>
      <c r="D1573" s="181"/>
      <c r="E1573" s="176">
        <v>426</v>
      </c>
      <c r="F1573" s="225"/>
      <c r="G1573" s="157"/>
      <c r="H1573" s="158">
        <f t="shared" ref="H1573:J1573" si="851">SUM(H1574)</f>
        <v>35000</v>
      </c>
      <c r="I1573" s="158">
        <f t="shared" si="851"/>
        <v>0</v>
      </c>
      <c r="J1573" s="158">
        <f t="shared" si="851"/>
        <v>0</v>
      </c>
      <c r="K1573" s="158">
        <f t="shared" si="834"/>
        <v>35000</v>
      </c>
    </row>
    <row r="1574" spans="1:11" s="243" customFormat="1" x14ac:dyDescent="0.2">
      <c r="A1574" s="182" t="s">
        <v>652</v>
      </c>
      <c r="B1574" s="160" t="s">
        <v>267</v>
      </c>
      <c r="C1574" s="161">
        <v>11</v>
      </c>
      <c r="D1574" s="182" t="s">
        <v>27</v>
      </c>
      <c r="E1574" s="183">
        <v>4262</v>
      </c>
      <c r="F1574" s="226" t="s">
        <v>135</v>
      </c>
      <c r="G1574" s="220"/>
      <c r="H1574" s="244">
        <v>35000</v>
      </c>
      <c r="I1574" s="244"/>
      <c r="J1574" s="244"/>
      <c r="K1574" s="244">
        <f t="shared" si="834"/>
        <v>35000</v>
      </c>
    </row>
    <row r="1575" spans="1:11" s="243" customFormat="1" ht="33.75" x14ac:dyDescent="0.2">
      <c r="A1575" s="353" t="s">
        <v>652</v>
      </c>
      <c r="B1575" s="296" t="s">
        <v>677</v>
      </c>
      <c r="C1575" s="296"/>
      <c r="D1575" s="296"/>
      <c r="E1575" s="297"/>
      <c r="F1575" s="299" t="s">
        <v>79</v>
      </c>
      <c r="G1575" s="300" t="s">
        <v>696</v>
      </c>
      <c r="H1575" s="301">
        <f t="shared" ref="H1575:I1575" si="852">H1576+H1582+H1589</f>
        <v>258000</v>
      </c>
      <c r="I1575" s="301">
        <f t="shared" si="852"/>
        <v>0</v>
      </c>
      <c r="J1575" s="301">
        <f t="shared" ref="J1575" si="853">J1576+J1582+J1589</f>
        <v>0</v>
      </c>
      <c r="K1575" s="301">
        <f t="shared" si="834"/>
        <v>258000</v>
      </c>
    </row>
    <row r="1576" spans="1:11" s="152" customFormat="1" x14ac:dyDescent="0.2">
      <c r="A1576" s="352" t="s">
        <v>652</v>
      </c>
      <c r="B1576" s="302" t="s">
        <v>677</v>
      </c>
      <c r="C1576" s="285">
        <v>11</v>
      </c>
      <c r="D1576" s="285"/>
      <c r="E1576" s="286">
        <v>31</v>
      </c>
      <c r="F1576" s="287"/>
      <c r="G1576" s="288"/>
      <c r="H1576" s="289">
        <f t="shared" ref="H1576:I1576" si="854">H1577+H1579</f>
        <v>168000</v>
      </c>
      <c r="I1576" s="289">
        <f t="shared" si="854"/>
        <v>0</v>
      </c>
      <c r="J1576" s="289">
        <f t="shared" ref="J1576" si="855">J1577+J1579</f>
        <v>0</v>
      </c>
      <c r="K1576" s="289">
        <f t="shared" si="834"/>
        <v>168000</v>
      </c>
    </row>
    <row r="1577" spans="1:11" s="152" customFormat="1" x14ac:dyDescent="0.2">
      <c r="A1577" s="254" t="s">
        <v>652</v>
      </c>
      <c r="B1577" s="237" t="s">
        <v>677</v>
      </c>
      <c r="C1577" s="154">
        <v>11</v>
      </c>
      <c r="D1577" s="181"/>
      <c r="E1577" s="176">
        <v>311</v>
      </c>
      <c r="F1577" s="225"/>
      <c r="G1577" s="157"/>
      <c r="H1577" s="158">
        <f t="shared" ref="H1577:J1577" si="856">H1578</f>
        <v>135000</v>
      </c>
      <c r="I1577" s="158">
        <f t="shared" si="856"/>
        <v>0</v>
      </c>
      <c r="J1577" s="158">
        <f t="shared" si="856"/>
        <v>0</v>
      </c>
      <c r="K1577" s="158">
        <f t="shared" si="834"/>
        <v>135000</v>
      </c>
    </row>
    <row r="1578" spans="1:11" s="243" customFormat="1" x14ac:dyDescent="0.2">
      <c r="A1578" s="162" t="s">
        <v>652</v>
      </c>
      <c r="B1578" s="161" t="s">
        <v>677</v>
      </c>
      <c r="C1578" s="161">
        <v>11</v>
      </c>
      <c r="D1578" s="182" t="s">
        <v>27</v>
      </c>
      <c r="E1578" s="183">
        <v>3111</v>
      </c>
      <c r="F1578" s="226" t="s">
        <v>19</v>
      </c>
      <c r="G1578" s="220"/>
      <c r="H1578" s="244">
        <v>135000</v>
      </c>
      <c r="I1578" s="244"/>
      <c r="J1578" s="244"/>
      <c r="K1578" s="244">
        <f t="shared" si="834"/>
        <v>135000</v>
      </c>
    </row>
    <row r="1579" spans="1:11" s="152" customFormat="1" x14ac:dyDescent="0.2">
      <c r="A1579" s="254" t="s">
        <v>652</v>
      </c>
      <c r="B1579" s="237" t="s">
        <v>677</v>
      </c>
      <c r="C1579" s="154">
        <v>11</v>
      </c>
      <c r="D1579" s="181"/>
      <c r="E1579" s="176">
        <v>313</v>
      </c>
      <c r="F1579" s="225"/>
      <c r="G1579" s="157"/>
      <c r="H1579" s="158">
        <f t="shared" ref="H1579:I1579" si="857">H1580+H1581</f>
        <v>33000</v>
      </c>
      <c r="I1579" s="158">
        <f t="shared" si="857"/>
        <v>0</v>
      </c>
      <c r="J1579" s="158">
        <f t="shared" ref="J1579" si="858">J1580+J1581</f>
        <v>0</v>
      </c>
      <c r="K1579" s="158">
        <f t="shared" si="834"/>
        <v>33000</v>
      </c>
    </row>
    <row r="1580" spans="1:11" s="152" customFormat="1" x14ac:dyDescent="0.2">
      <c r="A1580" s="162" t="s">
        <v>652</v>
      </c>
      <c r="B1580" s="161" t="s">
        <v>677</v>
      </c>
      <c r="C1580" s="161">
        <v>11</v>
      </c>
      <c r="D1580" s="182" t="s">
        <v>27</v>
      </c>
      <c r="E1580" s="183">
        <v>3132</v>
      </c>
      <c r="F1580" s="226" t="s">
        <v>280</v>
      </c>
      <c r="G1580" s="220"/>
      <c r="H1580" s="244">
        <v>30000</v>
      </c>
      <c r="I1580" s="244"/>
      <c r="J1580" s="244"/>
      <c r="K1580" s="244">
        <f t="shared" si="834"/>
        <v>30000</v>
      </c>
    </row>
    <row r="1581" spans="1:11" s="152" customFormat="1" ht="30" x14ac:dyDescent="0.2">
      <c r="A1581" s="162" t="s">
        <v>652</v>
      </c>
      <c r="B1581" s="161" t="s">
        <v>677</v>
      </c>
      <c r="C1581" s="161">
        <v>11</v>
      </c>
      <c r="D1581" s="182" t="s">
        <v>27</v>
      </c>
      <c r="E1581" s="183">
        <v>3133</v>
      </c>
      <c r="F1581" s="226" t="s">
        <v>258</v>
      </c>
      <c r="G1581" s="220"/>
      <c r="H1581" s="244">
        <v>3000</v>
      </c>
      <c r="I1581" s="244"/>
      <c r="J1581" s="244"/>
      <c r="K1581" s="244">
        <f t="shared" si="834"/>
        <v>3000</v>
      </c>
    </row>
    <row r="1582" spans="1:11" s="167" customFormat="1" x14ac:dyDescent="0.2">
      <c r="A1582" s="352" t="s">
        <v>652</v>
      </c>
      <c r="B1582" s="302" t="s">
        <v>677</v>
      </c>
      <c r="C1582" s="285">
        <v>11</v>
      </c>
      <c r="D1582" s="285"/>
      <c r="E1582" s="286">
        <v>32</v>
      </c>
      <c r="F1582" s="287"/>
      <c r="G1582" s="288"/>
      <c r="H1582" s="289">
        <f t="shared" ref="H1582:I1582" si="859">H1583+H1585</f>
        <v>60000</v>
      </c>
      <c r="I1582" s="289">
        <f t="shared" si="859"/>
        <v>0</v>
      </c>
      <c r="J1582" s="289">
        <f t="shared" ref="J1582" si="860">J1583+J1585</f>
        <v>0</v>
      </c>
      <c r="K1582" s="289">
        <f t="shared" si="834"/>
        <v>60000</v>
      </c>
    </row>
    <row r="1583" spans="1:11" s="243" customFormat="1" x14ac:dyDescent="0.2">
      <c r="A1583" s="254" t="s">
        <v>652</v>
      </c>
      <c r="B1583" s="237" t="s">
        <v>677</v>
      </c>
      <c r="C1583" s="154">
        <v>11</v>
      </c>
      <c r="D1583" s="181"/>
      <c r="E1583" s="176">
        <v>323</v>
      </c>
      <c r="F1583" s="225"/>
      <c r="G1583" s="157"/>
      <c r="H1583" s="158">
        <f t="shared" ref="H1583:J1583" si="861">H1584</f>
        <v>25000</v>
      </c>
      <c r="I1583" s="158">
        <f t="shared" si="861"/>
        <v>0</v>
      </c>
      <c r="J1583" s="158">
        <f t="shared" si="861"/>
        <v>0</v>
      </c>
      <c r="K1583" s="158">
        <f t="shared" si="834"/>
        <v>25000</v>
      </c>
    </row>
    <row r="1584" spans="1:11" s="152" customFormat="1" x14ac:dyDescent="0.2">
      <c r="A1584" s="162" t="s">
        <v>652</v>
      </c>
      <c r="B1584" s="161" t="s">
        <v>677</v>
      </c>
      <c r="C1584" s="161">
        <v>11</v>
      </c>
      <c r="D1584" s="182" t="s">
        <v>27</v>
      </c>
      <c r="E1584" s="183">
        <v>3237</v>
      </c>
      <c r="F1584" s="226" t="s">
        <v>36</v>
      </c>
      <c r="G1584" s="220"/>
      <c r="H1584" s="244">
        <v>25000</v>
      </c>
      <c r="I1584" s="244"/>
      <c r="J1584" s="244"/>
      <c r="K1584" s="244">
        <f t="shared" si="834"/>
        <v>25000</v>
      </c>
    </row>
    <row r="1585" spans="1:11" s="243" customFormat="1" x14ac:dyDescent="0.2">
      <c r="A1585" s="254" t="s">
        <v>652</v>
      </c>
      <c r="B1585" s="237" t="s">
        <v>677</v>
      </c>
      <c r="C1585" s="154">
        <v>11</v>
      </c>
      <c r="D1585" s="181"/>
      <c r="E1585" s="176">
        <v>329</v>
      </c>
      <c r="F1585" s="225"/>
      <c r="G1585" s="157"/>
      <c r="H1585" s="158">
        <f t="shared" ref="H1585:I1585" si="862">H1587+H1588+H1586</f>
        <v>35000</v>
      </c>
      <c r="I1585" s="158">
        <f t="shared" si="862"/>
        <v>0</v>
      </c>
      <c r="J1585" s="158">
        <f t="shared" ref="J1585" si="863">J1587+J1588+J1586</f>
        <v>0</v>
      </c>
      <c r="K1585" s="158">
        <f t="shared" si="834"/>
        <v>35000</v>
      </c>
    </row>
    <row r="1586" spans="1:11" s="152" customFormat="1" x14ac:dyDescent="0.2">
      <c r="A1586" s="162" t="s">
        <v>652</v>
      </c>
      <c r="B1586" s="161" t="s">
        <v>677</v>
      </c>
      <c r="C1586" s="161">
        <v>11</v>
      </c>
      <c r="D1586" s="182" t="s">
        <v>27</v>
      </c>
      <c r="E1586" s="183">
        <v>3295</v>
      </c>
      <c r="F1586" s="226" t="s">
        <v>237</v>
      </c>
      <c r="G1586" s="220"/>
      <c r="H1586" s="244">
        <v>10000</v>
      </c>
      <c r="I1586" s="244"/>
      <c r="J1586" s="244"/>
      <c r="K1586" s="244">
        <f t="shared" si="834"/>
        <v>10000</v>
      </c>
    </row>
    <row r="1587" spans="1:11" s="243" customFormat="1" x14ac:dyDescent="0.2">
      <c r="A1587" s="162" t="s">
        <v>652</v>
      </c>
      <c r="B1587" s="161" t="s">
        <v>677</v>
      </c>
      <c r="C1587" s="161">
        <v>11</v>
      </c>
      <c r="D1587" s="182" t="s">
        <v>27</v>
      </c>
      <c r="E1587" s="183">
        <v>3296</v>
      </c>
      <c r="F1587" s="226" t="s">
        <v>612</v>
      </c>
      <c r="G1587" s="220"/>
      <c r="H1587" s="244">
        <v>20000</v>
      </c>
      <c r="I1587" s="244"/>
      <c r="J1587" s="244"/>
      <c r="K1587" s="244">
        <f t="shared" si="834"/>
        <v>20000</v>
      </c>
    </row>
    <row r="1588" spans="1:11" s="152" customFormat="1" x14ac:dyDescent="0.2">
      <c r="A1588" s="162" t="s">
        <v>652</v>
      </c>
      <c r="B1588" s="161" t="s">
        <v>677</v>
      </c>
      <c r="C1588" s="161">
        <v>11</v>
      </c>
      <c r="D1588" s="182" t="s">
        <v>27</v>
      </c>
      <c r="E1588" s="183">
        <v>3299</v>
      </c>
      <c r="F1588" s="226" t="s">
        <v>125</v>
      </c>
      <c r="G1588" s="220"/>
      <c r="H1588" s="244">
        <v>5000</v>
      </c>
      <c r="I1588" s="244"/>
      <c r="J1588" s="244"/>
      <c r="K1588" s="244">
        <f t="shared" si="834"/>
        <v>5000</v>
      </c>
    </row>
    <row r="1589" spans="1:11" s="152" customFormat="1" x14ac:dyDescent="0.2">
      <c r="A1589" s="352" t="s">
        <v>652</v>
      </c>
      <c r="B1589" s="302" t="s">
        <v>677</v>
      </c>
      <c r="C1589" s="285">
        <v>11</v>
      </c>
      <c r="D1589" s="285"/>
      <c r="E1589" s="286">
        <v>34</v>
      </c>
      <c r="F1589" s="287"/>
      <c r="G1589" s="288"/>
      <c r="H1589" s="289">
        <f t="shared" ref="H1589:J1590" si="864">H1590</f>
        <v>30000</v>
      </c>
      <c r="I1589" s="289">
        <f t="shared" si="864"/>
        <v>0</v>
      </c>
      <c r="J1589" s="289">
        <f t="shared" si="864"/>
        <v>0</v>
      </c>
      <c r="K1589" s="289">
        <f t="shared" si="834"/>
        <v>30000</v>
      </c>
    </row>
    <row r="1590" spans="1:11" s="243" customFormat="1" x14ac:dyDescent="0.2">
      <c r="A1590" s="254" t="s">
        <v>652</v>
      </c>
      <c r="B1590" s="237" t="s">
        <v>677</v>
      </c>
      <c r="C1590" s="154">
        <v>11</v>
      </c>
      <c r="D1590" s="181"/>
      <c r="E1590" s="176">
        <v>343</v>
      </c>
      <c r="F1590" s="225"/>
      <c r="G1590" s="157"/>
      <c r="H1590" s="158">
        <f t="shared" si="864"/>
        <v>30000</v>
      </c>
      <c r="I1590" s="158">
        <f t="shared" si="864"/>
        <v>0</v>
      </c>
      <c r="J1590" s="158">
        <f t="shared" si="864"/>
        <v>0</v>
      </c>
      <c r="K1590" s="158">
        <f t="shared" si="834"/>
        <v>30000</v>
      </c>
    </row>
    <row r="1591" spans="1:11" s="243" customFormat="1" x14ac:dyDescent="0.2">
      <c r="A1591" s="162" t="s">
        <v>652</v>
      </c>
      <c r="B1591" s="161" t="s">
        <v>677</v>
      </c>
      <c r="C1591" s="161">
        <v>11</v>
      </c>
      <c r="D1591" s="182" t="s">
        <v>27</v>
      </c>
      <c r="E1591" s="183">
        <v>3433</v>
      </c>
      <c r="F1591" s="226" t="s">
        <v>126</v>
      </c>
      <c r="G1591" s="220"/>
      <c r="H1591" s="244">
        <v>30000</v>
      </c>
      <c r="I1591" s="244"/>
      <c r="J1591" s="244"/>
      <c r="K1591" s="244">
        <f t="shared" si="834"/>
        <v>30000</v>
      </c>
    </row>
    <row r="1592" spans="1:11" s="243" customFormat="1" ht="47.25" x14ac:dyDescent="0.2">
      <c r="A1592" s="361" t="s">
        <v>653</v>
      </c>
      <c r="B1592" s="421" t="s">
        <v>598</v>
      </c>
      <c r="C1592" s="422"/>
      <c r="D1592" s="422"/>
      <c r="E1592" s="423"/>
      <c r="F1592" s="233" t="s">
        <v>647</v>
      </c>
      <c r="G1592" s="180"/>
      <c r="H1592" s="151">
        <f t="shared" ref="H1592:I1592" si="865">H1593+H1651</f>
        <v>3689000</v>
      </c>
      <c r="I1592" s="151">
        <f t="shared" si="865"/>
        <v>110000</v>
      </c>
      <c r="J1592" s="151">
        <f t="shared" ref="J1592" si="866">J1593+J1651</f>
        <v>110000</v>
      </c>
      <c r="K1592" s="151">
        <f t="shared" si="834"/>
        <v>3689000</v>
      </c>
    </row>
    <row r="1593" spans="1:11" s="152" customFormat="1" ht="33.75" x14ac:dyDescent="0.2">
      <c r="A1593" s="353" t="s">
        <v>653</v>
      </c>
      <c r="B1593" s="296" t="s">
        <v>600</v>
      </c>
      <c r="C1593" s="296"/>
      <c r="D1593" s="296"/>
      <c r="E1593" s="297"/>
      <c r="F1593" s="299" t="s">
        <v>85</v>
      </c>
      <c r="G1593" s="300" t="s">
        <v>646</v>
      </c>
      <c r="H1593" s="301">
        <f t="shared" ref="H1593:I1593" si="867">H1594+H1601+H1627+H1631+H1634+H1637+H1645+H1648</f>
        <v>3596000</v>
      </c>
      <c r="I1593" s="301">
        <f t="shared" si="867"/>
        <v>110000</v>
      </c>
      <c r="J1593" s="301">
        <f t="shared" ref="J1593" si="868">J1594+J1601+J1627+J1631+J1634+J1637+J1645+J1648</f>
        <v>110000</v>
      </c>
      <c r="K1593" s="301">
        <f t="shared" si="834"/>
        <v>3596000</v>
      </c>
    </row>
    <row r="1594" spans="1:11" s="243" customFormat="1" x14ac:dyDescent="0.2">
      <c r="A1594" s="352" t="s">
        <v>653</v>
      </c>
      <c r="B1594" s="302" t="s">
        <v>600</v>
      </c>
      <c r="C1594" s="285">
        <v>11</v>
      </c>
      <c r="D1594" s="285"/>
      <c r="E1594" s="286">
        <v>31</v>
      </c>
      <c r="F1594" s="287"/>
      <c r="G1594" s="288"/>
      <c r="H1594" s="289">
        <f t="shared" ref="H1594:I1594" si="869">H1595+H1597+H1599</f>
        <v>2228000</v>
      </c>
      <c r="I1594" s="289">
        <f t="shared" si="869"/>
        <v>0</v>
      </c>
      <c r="J1594" s="289">
        <f t="shared" ref="J1594" si="870">J1595+J1597+J1599</f>
        <v>10000</v>
      </c>
      <c r="K1594" s="289">
        <f t="shared" si="834"/>
        <v>2238000</v>
      </c>
    </row>
    <row r="1595" spans="1:11" s="243" customFormat="1" x14ac:dyDescent="0.2">
      <c r="A1595" s="155" t="s">
        <v>653</v>
      </c>
      <c r="B1595" s="154" t="s">
        <v>600</v>
      </c>
      <c r="C1595" s="154">
        <v>11</v>
      </c>
      <c r="D1595" s="181"/>
      <c r="E1595" s="156">
        <v>311</v>
      </c>
      <c r="F1595" s="225"/>
      <c r="G1595" s="157"/>
      <c r="H1595" s="158">
        <f t="shared" ref="H1595:J1595" si="871">SUM(H1596:H1596)</f>
        <v>1880000</v>
      </c>
      <c r="I1595" s="158">
        <f t="shared" si="871"/>
        <v>0</v>
      </c>
      <c r="J1595" s="158">
        <f t="shared" si="871"/>
        <v>0</v>
      </c>
      <c r="K1595" s="158">
        <f t="shared" si="834"/>
        <v>1880000</v>
      </c>
    </row>
    <row r="1596" spans="1:11" s="243" customFormat="1" x14ac:dyDescent="0.2">
      <c r="A1596" s="162" t="s">
        <v>653</v>
      </c>
      <c r="B1596" s="161" t="s">
        <v>600</v>
      </c>
      <c r="C1596" s="161">
        <v>11</v>
      </c>
      <c r="D1596" s="182" t="s">
        <v>23</v>
      </c>
      <c r="E1596" s="183">
        <v>3111</v>
      </c>
      <c r="F1596" s="226" t="s">
        <v>19</v>
      </c>
      <c r="G1596" s="220"/>
      <c r="H1596" s="244">
        <v>1880000</v>
      </c>
      <c r="I1596" s="244"/>
      <c r="J1596" s="244"/>
      <c r="K1596" s="244">
        <f t="shared" si="834"/>
        <v>1880000</v>
      </c>
    </row>
    <row r="1597" spans="1:11" s="243" customFormat="1" x14ac:dyDescent="0.2">
      <c r="A1597" s="155" t="s">
        <v>653</v>
      </c>
      <c r="B1597" s="154" t="s">
        <v>600</v>
      </c>
      <c r="C1597" s="154">
        <v>11</v>
      </c>
      <c r="D1597" s="181"/>
      <c r="E1597" s="176">
        <v>312</v>
      </c>
      <c r="F1597" s="225"/>
      <c r="G1597" s="157"/>
      <c r="H1597" s="246">
        <f t="shared" ref="H1597:J1597" si="872">SUM(H1598)</f>
        <v>38000</v>
      </c>
      <c r="I1597" s="246">
        <f t="shared" si="872"/>
        <v>0</v>
      </c>
      <c r="J1597" s="246">
        <f t="shared" si="872"/>
        <v>10000</v>
      </c>
      <c r="K1597" s="246">
        <f t="shared" si="834"/>
        <v>48000</v>
      </c>
    </row>
    <row r="1598" spans="1:11" s="243" customFormat="1" x14ac:dyDescent="0.2">
      <c r="A1598" s="162" t="s">
        <v>653</v>
      </c>
      <c r="B1598" s="161" t="s">
        <v>600</v>
      </c>
      <c r="C1598" s="161">
        <v>11</v>
      </c>
      <c r="D1598" s="182" t="s">
        <v>23</v>
      </c>
      <c r="E1598" s="183">
        <v>3121</v>
      </c>
      <c r="F1598" s="226" t="s">
        <v>138</v>
      </c>
      <c r="G1598" s="220"/>
      <c r="H1598" s="244">
        <v>38000</v>
      </c>
      <c r="I1598" s="244"/>
      <c r="J1598" s="244">
        <v>10000</v>
      </c>
      <c r="K1598" s="244">
        <f t="shared" si="834"/>
        <v>48000</v>
      </c>
    </row>
    <row r="1599" spans="1:11" s="152" customFormat="1" x14ac:dyDescent="0.2">
      <c r="A1599" s="155" t="s">
        <v>653</v>
      </c>
      <c r="B1599" s="154" t="s">
        <v>600</v>
      </c>
      <c r="C1599" s="154">
        <v>11</v>
      </c>
      <c r="D1599" s="181"/>
      <c r="E1599" s="176">
        <v>313</v>
      </c>
      <c r="F1599" s="225"/>
      <c r="G1599" s="157"/>
      <c r="H1599" s="246">
        <f t="shared" ref="H1599:J1599" si="873">SUM(H1600:H1600)</f>
        <v>310000</v>
      </c>
      <c r="I1599" s="246">
        <f t="shared" si="873"/>
        <v>0</v>
      </c>
      <c r="J1599" s="246">
        <f t="shared" si="873"/>
        <v>0</v>
      </c>
      <c r="K1599" s="246">
        <f t="shared" si="834"/>
        <v>310000</v>
      </c>
    </row>
    <row r="1600" spans="1:11" s="243" customFormat="1" x14ac:dyDescent="0.2">
      <c r="A1600" s="162" t="s">
        <v>653</v>
      </c>
      <c r="B1600" s="161" t="s">
        <v>600</v>
      </c>
      <c r="C1600" s="161">
        <v>11</v>
      </c>
      <c r="D1600" s="182" t="s">
        <v>23</v>
      </c>
      <c r="E1600" s="183">
        <v>3132</v>
      </c>
      <c r="F1600" s="226" t="s">
        <v>280</v>
      </c>
      <c r="G1600" s="220"/>
      <c r="H1600" s="244">
        <v>310000</v>
      </c>
      <c r="I1600" s="244"/>
      <c r="J1600" s="244"/>
      <c r="K1600" s="244">
        <f t="shared" si="834"/>
        <v>310000</v>
      </c>
    </row>
    <row r="1601" spans="1:11" s="243" customFormat="1" x14ac:dyDescent="0.2">
      <c r="A1601" s="352" t="s">
        <v>653</v>
      </c>
      <c r="B1601" s="302" t="s">
        <v>600</v>
      </c>
      <c r="C1601" s="285">
        <v>11</v>
      </c>
      <c r="D1601" s="285"/>
      <c r="E1601" s="286">
        <v>32</v>
      </c>
      <c r="F1601" s="287"/>
      <c r="G1601" s="288"/>
      <c r="H1601" s="289">
        <f t="shared" ref="H1601:I1601" si="874">H1602+H1606+H1612+H1621</f>
        <v>1330000</v>
      </c>
      <c r="I1601" s="289">
        <f t="shared" si="874"/>
        <v>110000</v>
      </c>
      <c r="J1601" s="289">
        <f t="shared" ref="J1601" si="875">J1602+J1606+J1612+J1621</f>
        <v>100000</v>
      </c>
      <c r="K1601" s="289">
        <f t="shared" si="834"/>
        <v>1320000</v>
      </c>
    </row>
    <row r="1602" spans="1:11" s="243" customFormat="1" x14ac:dyDescent="0.2">
      <c r="A1602" s="155" t="s">
        <v>653</v>
      </c>
      <c r="B1602" s="154" t="s">
        <v>600</v>
      </c>
      <c r="C1602" s="154">
        <v>11</v>
      </c>
      <c r="D1602" s="181"/>
      <c r="E1602" s="176">
        <v>321</v>
      </c>
      <c r="F1602" s="225"/>
      <c r="G1602" s="157"/>
      <c r="H1602" s="158">
        <f t="shared" ref="H1602:I1602" si="876">SUM(H1603:H1605)</f>
        <v>280000</v>
      </c>
      <c r="I1602" s="158">
        <f t="shared" si="876"/>
        <v>40000</v>
      </c>
      <c r="J1602" s="158">
        <f t="shared" ref="J1602" si="877">SUM(J1603:J1605)</f>
        <v>0</v>
      </c>
      <c r="K1602" s="158">
        <f t="shared" si="834"/>
        <v>240000</v>
      </c>
    </row>
    <row r="1603" spans="1:11" s="243" customFormat="1" x14ac:dyDescent="0.2">
      <c r="A1603" s="162" t="s">
        <v>653</v>
      </c>
      <c r="B1603" s="161" t="s">
        <v>600</v>
      </c>
      <c r="C1603" s="161">
        <v>11</v>
      </c>
      <c r="D1603" s="182" t="s">
        <v>23</v>
      </c>
      <c r="E1603" s="183">
        <v>3211</v>
      </c>
      <c r="F1603" s="226" t="s">
        <v>110</v>
      </c>
      <c r="G1603" s="220"/>
      <c r="H1603" s="244">
        <v>210000</v>
      </c>
      <c r="I1603" s="244">
        <v>40000</v>
      </c>
      <c r="J1603" s="244"/>
      <c r="K1603" s="244">
        <f t="shared" ref="K1603:K1666" si="878">H1603-I1603+J1603</f>
        <v>170000</v>
      </c>
    </row>
    <row r="1604" spans="1:11" s="243" customFormat="1" ht="30" x14ac:dyDescent="0.2">
      <c r="A1604" s="162" t="s">
        <v>653</v>
      </c>
      <c r="B1604" s="161" t="s">
        <v>600</v>
      </c>
      <c r="C1604" s="161">
        <v>11</v>
      </c>
      <c r="D1604" s="182" t="s">
        <v>23</v>
      </c>
      <c r="E1604" s="183">
        <v>3212</v>
      </c>
      <c r="F1604" s="226" t="s">
        <v>111</v>
      </c>
      <c r="G1604" s="220"/>
      <c r="H1604" s="244">
        <v>30000</v>
      </c>
      <c r="I1604" s="244"/>
      <c r="J1604" s="244"/>
      <c r="K1604" s="244">
        <f t="shared" si="878"/>
        <v>30000</v>
      </c>
    </row>
    <row r="1605" spans="1:11" s="243" customFormat="1" x14ac:dyDescent="0.2">
      <c r="A1605" s="162" t="s">
        <v>653</v>
      </c>
      <c r="B1605" s="161" t="s">
        <v>600</v>
      </c>
      <c r="C1605" s="161">
        <v>11</v>
      </c>
      <c r="D1605" s="182" t="s">
        <v>23</v>
      </c>
      <c r="E1605" s="183">
        <v>3213</v>
      </c>
      <c r="F1605" s="226" t="s">
        <v>112</v>
      </c>
      <c r="G1605" s="220"/>
      <c r="H1605" s="244">
        <v>40000</v>
      </c>
      <c r="I1605" s="244"/>
      <c r="J1605" s="244"/>
      <c r="K1605" s="244">
        <f t="shared" si="878"/>
        <v>40000</v>
      </c>
    </row>
    <row r="1606" spans="1:11" s="243" customFormat="1" x14ac:dyDescent="0.2">
      <c r="A1606" s="155" t="s">
        <v>653</v>
      </c>
      <c r="B1606" s="154" t="s">
        <v>600</v>
      </c>
      <c r="C1606" s="154">
        <v>11</v>
      </c>
      <c r="D1606" s="181"/>
      <c r="E1606" s="176">
        <v>322</v>
      </c>
      <c r="F1606" s="225"/>
      <c r="G1606" s="157"/>
      <c r="H1606" s="158">
        <f t="shared" ref="H1606:I1606" si="879">SUM(H1607:H1611)</f>
        <v>106000</v>
      </c>
      <c r="I1606" s="158">
        <f t="shared" si="879"/>
        <v>0</v>
      </c>
      <c r="J1606" s="158">
        <f t="shared" ref="J1606" si="880">SUM(J1607:J1611)</f>
        <v>10000</v>
      </c>
      <c r="K1606" s="158">
        <f t="shared" si="878"/>
        <v>116000</v>
      </c>
    </row>
    <row r="1607" spans="1:11" s="243" customFormat="1" x14ac:dyDescent="0.2">
      <c r="A1607" s="162" t="s">
        <v>653</v>
      </c>
      <c r="B1607" s="161" t="s">
        <v>600</v>
      </c>
      <c r="C1607" s="161">
        <v>11</v>
      </c>
      <c r="D1607" s="182" t="s">
        <v>23</v>
      </c>
      <c r="E1607" s="183">
        <v>3221</v>
      </c>
      <c r="F1607" s="226" t="s">
        <v>146</v>
      </c>
      <c r="G1607" s="220"/>
      <c r="H1607" s="244">
        <v>50000</v>
      </c>
      <c r="I1607" s="244"/>
      <c r="J1607" s="244"/>
      <c r="K1607" s="244">
        <f t="shared" si="878"/>
        <v>50000</v>
      </c>
    </row>
    <row r="1608" spans="1:11" s="152" customFormat="1" x14ac:dyDescent="0.2">
      <c r="A1608" s="162" t="s">
        <v>653</v>
      </c>
      <c r="B1608" s="161" t="s">
        <v>600</v>
      </c>
      <c r="C1608" s="161">
        <v>11</v>
      </c>
      <c r="D1608" s="182" t="s">
        <v>23</v>
      </c>
      <c r="E1608" s="183">
        <v>3223</v>
      </c>
      <c r="F1608" s="226" t="s">
        <v>115</v>
      </c>
      <c r="G1608" s="220"/>
      <c r="H1608" s="244">
        <v>40000</v>
      </c>
      <c r="I1608" s="244"/>
      <c r="J1608" s="244"/>
      <c r="K1608" s="244">
        <f t="shared" si="878"/>
        <v>40000</v>
      </c>
    </row>
    <row r="1609" spans="1:11" s="223" customFormat="1" ht="30" x14ac:dyDescent="0.2">
      <c r="A1609" s="162" t="s">
        <v>653</v>
      </c>
      <c r="B1609" s="161" t="s">
        <v>600</v>
      </c>
      <c r="C1609" s="161">
        <v>11</v>
      </c>
      <c r="D1609" s="182" t="s">
        <v>23</v>
      </c>
      <c r="E1609" s="183">
        <v>3224</v>
      </c>
      <c r="F1609" s="226" t="s">
        <v>144</v>
      </c>
      <c r="G1609" s="220"/>
      <c r="H1609" s="244">
        <v>6000</v>
      </c>
      <c r="I1609" s="244"/>
      <c r="J1609" s="244"/>
      <c r="K1609" s="244">
        <f t="shared" si="878"/>
        <v>6000</v>
      </c>
    </row>
    <row r="1610" spans="1:11" s="243" customFormat="1" x14ac:dyDescent="0.2">
      <c r="A1610" s="162" t="s">
        <v>653</v>
      </c>
      <c r="B1610" s="161" t="s">
        <v>600</v>
      </c>
      <c r="C1610" s="161">
        <v>11</v>
      </c>
      <c r="D1610" s="182" t="s">
        <v>23</v>
      </c>
      <c r="E1610" s="183">
        <v>3225</v>
      </c>
      <c r="F1610" s="226" t="s">
        <v>151</v>
      </c>
      <c r="G1610" s="220"/>
      <c r="H1610" s="244">
        <v>5000</v>
      </c>
      <c r="I1610" s="244"/>
      <c r="J1610" s="244"/>
      <c r="K1610" s="244">
        <f t="shared" si="878"/>
        <v>5000</v>
      </c>
    </row>
    <row r="1611" spans="1:11" s="243" customFormat="1" x14ac:dyDescent="0.2">
      <c r="A1611" s="162" t="s">
        <v>653</v>
      </c>
      <c r="B1611" s="161" t="s">
        <v>600</v>
      </c>
      <c r="C1611" s="161">
        <v>11</v>
      </c>
      <c r="D1611" s="182" t="s">
        <v>23</v>
      </c>
      <c r="E1611" s="183">
        <v>3227</v>
      </c>
      <c r="F1611" s="226" t="s">
        <v>235</v>
      </c>
      <c r="G1611" s="220"/>
      <c r="H1611" s="244">
        <v>5000</v>
      </c>
      <c r="I1611" s="244"/>
      <c r="J1611" s="244">
        <v>10000</v>
      </c>
      <c r="K1611" s="244">
        <f t="shared" si="878"/>
        <v>15000</v>
      </c>
    </row>
    <row r="1612" spans="1:11" s="243" customFormat="1" x14ac:dyDescent="0.2">
      <c r="A1612" s="155" t="s">
        <v>653</v>
      </c>
      <c r="B1612" s="154" t="s">
        <v>600</v>
      </c>
      <c r="C1612" s="154">
        <v>11</v>
      </c>
      <c r="D1612" s="181"/>
      <c r="E1612" s="176">
        <v>323</v>
      </c>
      <c r="F1612" s="225"/>
      <c r="G1612" s="157"/>
      <c r="H1612" s="158">
        <f t="shared" ref="H1612:I1612" si="881">SUM(H1613:H1620)</f>
        <v>691000</v>
      </c>
      <c r="I1612" s="158">
        <f t="shared" si="881"/>
        <v>0</v>
      </c>
      <c r="J1612" s="158">
        <f t="shared" ref="J1612" si="882">SUM(J1613:J1620)</f>
        <v>90000</v>
      </c>
      <c r="K1612" s="158">
        <f t="shared" si="878"/>
        <v>781000</v>
      </c>
    </row>
    <row r="1613" spans="1:11" s="243" customFormat="1" x14ac:dyDescent="0.2">
      <c r="A1613" s="162" t="s">
        <v>653</v>
      </c>
      <c r="B1613" s="161" t="s">
        <v>600</v>
      </c>
      <c r="C1613" s="161">
        <v>11</v>
      </c>
      <c r="D1613" s="182" t="s">
        <v>23</v>
      </c>
      <c r="E1613" s="183">
        <v>3231</v>
      </c>
      <c r="F1613" s="226" t="s">
        <v>117</v>
      </c>
      <c r="G1613" s="220"/>
      <c r="H1613" s="244">
        <v>57000</v>
      </c>
      <c r="I1613" s="244"/>
      <c r="J1613" s="244"/>
      <c r="K1613" s="244">
        <f t="shared" si="878"/>
        <v>57000</v>
      </c>
    </row>
    <row r="1614" spans="1:11" s="152" customFormat="1" x14ac:dyDescent="0.2">
      <c r="A1614" s="162" t="s">
        <v>653</v>
      </c>
      <c r="B1614" s="161" t="s">
        <v>600</v>
      </c>
      <c r="C1614" s="161">
        <v>11</v>
      </c>
      <c r="D1614" s="182" t="s">
        <v>23</v>
      </c>
      <c r="E1614" s="183">
        <v>3232</v>
      </c>
      <c r="F1614" s="226" t="s">
        <v>118</v>
      </c>
      <c r="G1614" s="220"/>
      <c r="H1614" s="244">
        <v>100000</v>
      </c>
      <c r="I1614" s="244"/>
      <c r="J1614" s="244">
        <v>70000</v>
      </c>
      <c r="K1614" s="244">
        <f t="shared" si="878"/>
        <v>170000</v>
      </c>
    </row>
    <row r="1615" spans="1:11" s="152" customFormat="1" x14ac:dyDescent="0.2">
      <c r="A1615" s="162" t="s">
        <v>653</v>
      </c>
      <c r="B1615" s="161" t="s">
        <v>600</v>
      </c>
      <c r="C1615" s="161">
        <v>11</v>
      </c>
      <c r="D1615" s="182" t="s">
        <v>23</v>
      </c>
      <c r="E1615" s="183">
        <v>3233</v>
      </c>
      <c r="F1615" s="226" t="s">
        <v>119</v>
      </c>
      <c r="G1615" s="220"/>
      <c r="H1615" s="244">
        <v>10000</v>
      </c>
      <c r="I1615" s="244"/>
      <c r="J1615" s="244"/>
      <c r="K1615" s="244">
        <f t="shared" si="878"/>
        <v>10000</v>
      </c>
    </row>
    <row r="1616" spans="1:11" s="243" customFormat="1" x14ac:dyDescent="0.2">
      <c r="A1616" s="162" t="s">
        <v>653</v>
      </c>
      <c r="B1616" s="161" t="s">
        <v>600</v>
      </c>
      <c r="C1616" s="161">
        <v>11</v>
      </c>
      <c r="D1616" s="182" t="s">
        <v>23</v>
      </c>
      <c r="E1616" s="183">
        <v>3234</v>
      </c>
      <c r="F1616" s="226" t="s">
        <v>120</v>
      </c>
      <c r="G1616" s="220"/>
      <c r="H1616" s="244">
        <v>25000</v>
      </c>
      <c r="I1616" s="244"/>
      <c r="J1616" s="244"/>
      <c r="K1616" s="244">
        <f t="shared" si="878"/>
        <v>25000</v>
      </c>
    </row>
    <row r="1617" spans="1:11" s="223" customFormat="1" ht="15" x14ac:dyDescent="0.2">
      <c r="A1617" s="162" t="s">
        <v>653</v>
      </c>
      <c r="B1617" s="161" t="s">
        <v>600</v>
      </c>
      <c r="C1617" s="161">
        <v>11</v>
      </c>
      <c r="D1617" s="182" t="s">
        <v>23</v>
      </c>
      <c r="E1617" s="183">
        <v>3235</v>
      </c>
      <c r="F1617" s="226" t="s">
        <v>42</v>
      </c>
      <c r="G1617" s="220"/>
      <c r="H1617" s="244">
        <v>220000</v>
      </c>
      <c r="I1617" s="244"/>
      <c r="J1617" s="244"/>
      <c r="K1617" s="244">
        <f t="shared" si="878"/>
        <v>220000</v>
      </c>
    </row>
    <row r="1618" spans="1:11" ht="15" x14ac:dyDescent="0.2">
      <c r="A1618" s="162" t="s">
        <v>653</v>
      </c>
      <c r="B1618" s="161" t="s">
        <v>600</v>
      </c>
      <c r="C1618" s="161">
        <v>11</v>
      </c>
      <c r="D1618" s="182" t="s">
        <v>23</v>
      </c>
      <c r="E1618" s="183">
        <v>3237</v>
      </c>
      <c r="F1618" s="226" t="s">
        <v>36</v>
      </c>
      <c r="G1618" s="220"/>
      <c r="H1618" s="244">
        <v>80000</v>
      </c>
      <c r="I1618" s="244"/>
      <c r="J1618" s="244">
        <v>20000</v>
      </c>
      <c r="K1618" s="244">
        <f t="shared" si="878"/>
        <v>100000</v>
      </c>
    </row>
    <row r="1619" spans="1:11" s="152" customFormat="1" x14ac:dyDescent="0.2">
      <c r="A1619" s="162" t="s">
        <v>653</v>
      </c>
      <c r="B1619" s="161" t="s">
        <v>600</v>
      </c>
      <c r="C1619" s="161">
        <v>11</v>
      </c>
      <c r="D1619" s="182" t="s">
        <v>23</v>
      </c>
      <c r="E1619" s="183">
        <v>3238</v>
      </c>
      <c r="F1619" s="226" t="s">
        <v>122</v>
      </c>
      <c r="G1619" s="220"/>
      <c r="H1619" s="244">
        <v>60000</v>
      </c>
      <c r="I1619" s="244"/>
      <c r="J1619" s="244"/>
      <c r="K1619" s="244">
        <f t="shared" si="878"/>
        <v>60000</v>
      </c>
    </row>
    <row r="1620" spans="1:11" s="223" customFormat="1" ht="15" x14ac:dyDescent="0.2">
      <c r="A1620" s="162" t="s">
        <v>653</v>
      </c>
      <c r="B1620" s="161" t="s">
        <v>600</v>
      </c>
      <c r="C1620" s="161">
        <v>11</v>
      </c>
      <c r="D1620" s="182" t="s">
        <v>23</v>
      </c>
      <c r="E1620" s="183">
        <v>3239</v>
      </c>
      <c r="F1620" s="226" t="s">
        <v>41</v>
      </c>
      <c r="G1620" s="220"/>
      <c r="H1620" s="244">
        <v>139000</v>
      </c>
      <c r="I1620" s="244"/>
      <c r="J1620" s="244"/>
      <c r="K1620" s="244">
        <f t="shared" si="878"/>
        <v>139000</v>
      </c>
    </row>
    <row r="1621" spans="1:11" x14ac:dyDescent="0.2">
      <c r="A1621" s="155" t="s">
        <v>653</v>
      </c>
      <c r="B1621" s="154" t="s">
        <v>600</v>
      </c>
      <c r="C1621" s="154">
        <v>11</v>
      </c>
      <c r="D1621" s="181"/>
      <c r="E1621" s="176">
        <v>329</v>
      </c>
      <c r="F1621" s="225"/>
      <c r="G1621" s="157"/>
      <c r="H1621" s="158">
        <f t="shared" ref="H1621:I1621" si="883">SUM(H1622:H1626)</f>
        <v>253000</v>
      </c>
      <c r="I1621" s="158">
        <f t="shared" si="883"/>
        <v>70000</v>
      </c>
      <c r="J1621" s="158">
        <f t="shared" ref="J1621" si="884">SUM(J1622:J1626)</f>
        <v>0</v>
      </c>
      <c r="K1621" s="158">
        <f t="shared" si="878"/>
        <v>183000</v>
      </c>
    </row>
    <row r="1622" spans="1:11" s="152" customFormat="1" ht="30" x14ac:dyDescent="0.2">
      <c r="A1622" s="162" t="s">
        <v>653</v>
      </c>
      <c r="B1622" s="161" t="s">
        <v>600</v>
      </c>
      <c r="C1622" s="161">
        <v>11</v>
      </c>
      <c r="D1622" s="182" t="s">
        <v>23</v>
      </c>
      <c r="E1622" s="183">
        <v>3291</v>
      </c>
      <c r="F1622" s="226" t="s">
        <v>152</v>
      </c>
      <c r="G1622" s="220"/>
      <c r="H1622" s="244">
        <v>240000</v>
      </c>
      <c r="I1622" s="244">
        <v>70000</v>
      </c>
      <c r="J1622" s="244"/>
      <c r="K1622" s="244">
        <f t="shared" si="878"/>
        <v>170000</v>
      </c>
    </row>
    <row r="1623" spans="1:11" s="223" customFormat="1" ht="15" x14ac:dyDescent="0.2">
      <c r="A1623" s="162" t="s">
        <v>653</v>
      </c>
      <c r="B1623" s="161" t="s">
        <v>600</v>
      </c>
      <c r="C1623" s="161">
        <v>11</v>
      </c>
      <c r="D1623" s="182" t="s">
        <v>23</v>
      </c>
      <c r="E1623" s="183">
        <v>3292</v>
      </c>
      <c r="F1623" s="226" t="s">
        <v>123</v>
      </c>
      <c r="G1623" s="220"/>
      <c r="H1623" s="244">
        <v>5000</v>
      </c>
      <c r="I1623" s="244"/>
      <c r="J1623" s="244"/>
      <c r="K1623" s="244">
        <f t="shared" si="878"/>
        <v>5000</v>
      </c>
    </row>
    <row r="1624" spans="1:11" ht="15" x14ac:dyDescent="0.2">
      <c r="A1624" s="162" t="s">
        <v>653</v>
      </c>
      <c r="B1624" s="161" t="s">
        <v>600</v>
      </c>
      <c r="C1624" s="161">
        <v>11</v>
      </c>
      <c r="D1624" s="182" t="s">
        <v>23</v>
      </c>
      <c r="E1624" s="183">
        <v>3293</v>
      </c>
      <c r="F1624" s="226" t="s">
        <v>124</v>
      </c>
      <c r="G1624" s="220"/>
      <c r="H1624" s="244">
        <v>4000</v>
      </c>
      <c r="I1624" s="244"/>
      <c r="J1624" s="244"/>
      <c r="K1624" s="244">
        <f t="shared" si="878"/>
        <v>4000</v>
      </c>
    </row>
    <row r="1625" spans="1:11" s="152" customFormat="1" x14ac:dyDescent="0.2">
      <c r="A1625" s="162" t="s">
        <v>653</v>
      </c>
      <c r="B1625" s="161" t="s">
        <v>600</v>
      </c>
      <c r="C1625" s="161">
        <v>11</v>
      </c>
      <c r="D1625" s="182" t="s">
        <v>23</v>
      </c>
      <c r="E1625" s="183">
        <v>3294</v>
      </c>
      <c r="F1625" s="226" t="s">
        <v>611</v>
      </c>
      <c r="G1625" s="220"/>
      <c r="H1625" s="244">
        <v>1000</v>
      </c>
      <c r="I1625" s="244"/>
      <c r="J1625" s="244"/>
      <c r="K1625" s="244">
        <f t="shared" si="878"/>
        <v>1000</v>
      </c>
    </row>
    <row r="1626" spans="1:11" s="223" customFormat="1" ht="15" x14ac:dyDescent="0.2">
      <c r="A1626" s="162" t="s">
        <v>653</v>
      </c>
      <c r="B1626" s="161" t="s">
        <v>600</v>
      </c>
      <c r="C1626" s="161">
        <v>11</v>
      </c>
      <c r="D1626" s="182" t="s">
        <v>23</v>
      </c>
      <c r="E1626" s="183">
        <v>3295</v>
      </c>
      <c r="F1626" s="226" t="s">
        <v>237</v>
      </c>
      <c r="G1626" s="220"/>
      <c r="H1626" s="244">
        <v>3000</v>
      </c>
      <c r="I1626" s="244"/>
      <c r="J1626" s="244"/>
      <c r="K1626" s="244">
        <f t="shared" si="878"/>
        <v>3000</v>
      </c>
    </row>
    <row r="1627" spans="1:11" s="223" customFormat="1" x14ac:dyDescent="0.2">
      <c r="A1627" s="352" t="s">
        <v>653</v>
      </c>
      <c r="B1627" s="302" t="s">
        <v>600</v>
      </c>
      <c r="C1627" s="285">
        <v>11</v>
      </c>
      <c r="D1627" s="285"/>
      <c r="E1627" s="286">
        <v>34</v>
      </c>
      <c r="F1627" s="287"/>
      <c r="G1627" s="288"/>
      <c r="H1627" s="289">
        <f t="shared" ref="H1627:J1627" si="885">H1628</f>
        <v>2000</v>
      </c>
      <c r="I1627" s="289">
        <f t="shared" si="885"/>
        <v>0</v>
      </c>
      <c r="J1627" s="289">
        <f t="shared" si="885"/>
        <v>0</v>
      </c>
      <c r="K1627" s="289">
        <f t="shared" si="878"/>
        <v>2000</v>
      </c>
    </row>
    <row r="1628" spans="1:11" s="223" customFormat="1" x14ac:dyDescent="0.2">
      <c r="A1628" s="155" t="s">
        <v>653</v>
      </c>
      <c r="B1628" s="154" t="s">
        <v>600</v>
      </c>
      <c r="C1628" s="154">
        <v>11</v>
      </c>
      <c r="D1628" s="181"/>
      <c r="E1628" s="176">
        <v>343</v>
      </c>
      <c r="F1628" s="225"/>
      <c r="G1628" s="157"/>
      <c r="H1628" s="158">
        <f t="shared" ref="H1628:I1628" si="886">SUM(H1629:H1630)</f>
        <v>2000</v>
      </c>
      <c r="I1628" s="158">
        <f t="shared" si="886"/>
        <v>0</v>
      </c>
      <c r="J1628" s="158">
        <f t="shared" ref="J1628" si="887">SUM(J1629:J1630)</f>
        <v>0</v>
      </c>
      <c r="K1628" s="158">
        <f t="shared" si="878"/>
        <v>2000</v>
      </c>
    </row>
    <row r="1629" spans="1:11" s="223" customFormat="1" ht="15" x14ac:dyDescent="0.2">
      <c r="A1629" s="162" t="s">
        <v>653</v>
      </c>
      <c r="B1629" s="161" t="s">
        <v>600</v>
      </c>
      <c r="C1629" s="161">
        <v>11</v>
      </c>
      <c r="D1629" s="182" t="s">
        <v>23</v>
      </c>
      <c r="E1629" s="183">
        <v>3431</v>
      </c>
      <c r="F1629" s="226" t="s">
        <v>153</v>
      </c>
      <c r="G1629" s="220"/>
      <c r="H1629" s="244">
        <v>1000</v>
      </c>
      <c r="I1629" s="244"/>
      <c r="J1629" s="244"/>
      <c r="K1629" s="244">
        <f t="shared" si="878"/>
        <v>1000</v>
      </c>
    </row>
    <row r="1630" spans="1:11" s="152" customFormat="1" x14ac:dyDescent="0.2">
      <c r="A1630" s="162" t="s">
        <v>653</v>
      </c>
      <c r="B1630" s="161" t="s">
        <v>600</v>
      </c>
      <c r="C1630" s="161">
        <v>11</v>
      </c>
      <c r="D1630" s="182" t="s">
        <v>23</v>
      </c>
      <c r="E1630" s="183">
        <v>3433</v>
      </c>
      <c r="F1630" s="226" t="s">
        <v>126</v>
      </c>
      <c r="G1630" s="220"/>
      <c r="H1630" s="244">
        <v>1000</v>
      </c>
      <c r="I1630" s="244"/>
      <c r="J1630" s="244"/>
      <c r="K1630" s="244">
        <f t="shared" si="878"/>
        <v>1000</v>
      </c>
    </row>
    <row r="1631" spans="1:11" s="223" customFormat="1" x14ac:dyDescent="0.2">
      <c r="A1631" s="352" t="s">
        <v>653</v>
      </c>
      <c r="B1631" s="302" t="s">
        <v>600</v>
      </c>
      <c r="C1631" s="285">
        <v>11</v>
      </c>
      <c r="D1631" s="285"/>
      <c r="E1631" s="286">
        <v>37</v>
      </c>
      <c r="F1631" s="287"/>
      <c r="G1631" s="288"/>
      <c r="H1631" s="289">
        <f t="shared" ref="H1631:J1631" si="888">H1632</f>
        <v>1000</v>
      </c>
      <c r="I1631" s="289">
        <f t="shared" si="888"/>
        <v>0</v>
      </c>
      <c r="J1631" s="289">
        <f t="shared" si="888"/>
        <v>0</v>
      </c>
      <c r="K1631" s="289">
        <f t="shared" si="878"/>
        <v>1000</v>
      </c>
    </row>
    <row r="1632" spans="1:11" x14ac:dyDescent="0.2">
      <c r="A1632" s="155" t="s">
        <v>653</v>
      </c>
      <c r="B1632" s="154" t="s">
        <v>600</v>
      </c>
      <c r="C1632" s="154">
        <v>11</v>
      </c>
      <c r="D1632" s="181"/>
      <c r="E1632" s="176">
        <v>372</v>
      </c>
      <c r="F1632" s="225"/>
      <c r="G1632" s="157"/>
      <c r="H1632" s="158">
        <f t="shared" ref="H1632:J1632" si="889">SUM(H1633)</f>
        <v>1000</v>
      </c>
      <c r="I1632" s="158">
        <f t="shared" si="889"/>
        <v>0</v>
      </c>
      <c r="J1632" s="158">
        <f t="shared" si="889"/>
        <v>0</v>
      </c>
      <c r="K1632" s="158">
        <f t="shared" si="878"/>
        <v>1000</v>
      </c>
    </row>
    <row r="1633" spans="1:11" s="152" customFormat="1" x14ac:dyDescent="0.2">
      <c r="A1633" s="162" t="s">
        <v>653</v>
      </c>
      <c r="B1633" s="161" t="s">
        <v>600</v>
      </c>
      <c r="C1633" s="161">
        <v>11</v>
      </c>
      <c r="D1633" s="182" t="s">
        <v>23</v>
      </c>
      <c r="E1633" s="183">
        <v>3721</v>
      </c>
      <c r="F1633" s="226" t="s">
        <v>149</v>
      </c>
      <c r="G1633" s="220"/>
      <c r="H1633" s="244">
        <v>1000</v>
      </c>
      <c r="I1633" s="244"/>
      <c r="J1633" s="244"/>
      <c r="K1633" s="244">
        <f t="shared" si="878"/>
        <v>1000</v>
      </c>
    </row>
    <row r="1634" spans="1:11" s="223" customFormat="1" x14ac:dyDescent="0.2">
      <c r="A1634" s="352" t="s">
        <v>653</v>
      </c>
      <c r="B1634" s="302" t="s">
        <v>600</v>
      </c>
      <c r="C1634" s="285">
        <v>11</v>
      </c>
      <c r="D1634" s="285"/>
      <c r="E1634" s="286">
        <v>41</v>
      </c>
      <c r="F1634" s="287"/>
      <c r="G1634" s="288"/>
      <c r="H1634" s="289">
        <f t="shared" ref="H1634:J1634" si="890">H1635</f>
        <v>7000</v>
      </c>
      <c r="I1634" s="289">
        <f t="shared" si="890"/>
        <v>0</v>
      </c>
      <c r="J1634" s="289">
        <f t="shared" si="890"/>
        <v>0</v>
      </c>
      <c r="K1634" s="289">
        <f t="shared" si="878"/>
        <v>7000</v>
      </c>
    </row>
    <row r="1635" spans="1:11" x14ac:dyDescent="0.2">
      <c r="A1635" s="155" t="s">
        <v>653</v>
      </c>
      <c r="B1635" s="154" t="s">
        <v>600</v>
      </c>
      <c r="C1635" s="154">
        <v>11</v>
      </c>
      <c r="D1635" s="181"/>
      <c r="E1635" s="176">
        <v>412</v>
      </c>
      <c r="F1635" s="225"/>
      <c r="G1635" s="157"/>
      <c r="H1635" s="158">
        <f t="shared" ref="H1635:J1635" si="891">SUM(H1636)</f>
        <v>7000</v>
      </c>
      <c r="I1635" s="158">
        <f t="shared" si="891"/>
        <v>0</v>
      </c>
      <c r="J1635" s="158">
        <f t="shared" si="891"/>
        <v>0</v>
      </c>
      <c r="K1635" s="158">
        <f t="shared" si="878"/>
        <v>7000</v>
      </c>
    </row>
    <row r="1636" spans="1:11" s="152" customFormat="1" x14ac:dyDescent="0.2">
      <c r="A1636" s="162" t="s">
        <v>653</v>
      </c>
      <c r="B1636" s="161" t="s">
        <v>600</v>
      </c>
      <c r="C1636" s="161">
        <v>11</v>
      </c>
      <c r="D1636" s="182" t="s">
        <v>23</v>
      </c>
      <c r="E1636" s="183">
        <v>4123</v>
      </c>
      <c r="F1636" s="226" t="s">
        <v>133</v>
      </c>
      <c r="G1636" s="220"/>
      <c r="H1636" s="244">
        <v>7000</v>
      </c>
      <c r="I1636" s="244"/>
      <c r="J1636" s="244"/>
      <c r="K1636" s="244">
        <f t="shared" si="878"/>
        <v>7000</v>
      </c>
    </row>
    <row r="1637" spans="1:11" s="223" customFormat="1" x14ac:dyDescent="0.2">
      <c r="A1637" s="352" t="s">
        <v>653</v>
      </c>
      <c r="B1637" s="302" t="s">
        <v>600</v>
      </c>
      <c r="C1637" s="285">
        <v>11</v>
      </c>
      <c r="D1637" s="285"/>
      <c r="E1637" s="286">
        <v>42</v>
      </c>
      <c r="F1637" s="287"/>
      <c r="G1637" s="288"/>
      <c r="H1637" s="289">
        <f t="shared" ref="H1637:I1637" si="892">H1638+H1643</f>
        <v>17000</v>
      </c>
      <c r="I1637" s="289">
        <f t="shared" si="892"/>
        <v>0</v>
      </c>
      <c r="J1637" s="289">
        <f t="shared" ref="J1637" si="893">J1638+J1643</f>
        <v>0</v>
      </c>
      <c r="K1637" s="289">
        <f t="shared" si="878"/>
        <v>17000</v>
      </c>
    </row>
    <row r="1638" spans="1:11" s="152" customFormat="1" x14ac:dyDescent="0.2">
      <c r="A1638" s="155" t="s">
        <v>653</v>
      </c>
      <c r="B1638" s="154" t="s">
        <v>600</v>
      </c>
      <c r="C1638" s="154">
        <v>11</v>
      </c>
      <c r="D1638" s="181"/>
      <c r="E1638" s="176">
        <v>422</v>
      </c>
      <c r="F1638" s="225"/>
      <c r="G1638" s="157"/>
      <c r="H1638" s="158">
        <f t="shared" ref="H1638:I1638" si="894">SUM(H1639:H1642)</f>
        <v>16000</v>
      </c>
      <c r="I1638" s="158">
        <f t="shared" si="894"/>
        <v>0</v>
      </c>
      <c r="J1638" s="158">
        <f t="shared" ref="J1638" si="895">SUM(J1639:J1642)</f>
        <v>0</v>
      </c>
      <c r="K1638" s="158">
        <f t="shared" si="878"/>
        <v>16000</v>
      </c>
    </row>
    <row r="1639" spans="1:11" s="152" customFormat="1" x14ac:dyDescent="0.2">
      <c r="A1639" s="162" t="s">
        <v>653</v>
      </c>
      <c r="B1639" s="161" t="s">
        <v>600</v>
      </c>
      <c r="C1639" s="161">
        <v>11</v>
      </c>
      <c r="D1639" s="182" t="s">
        <v>23</v>
      </c>
      <c r="E1639" s="183">
        <v>4221</v>
      </c>
      <c r="F1639" s="226" t="s">
        <v>129</v>
      </c>
      <c r="G1639" s="220"/>
      <c r="H1639" s="244">
        <v>13000</v>
      </c>
      <c r="I1639" s="244"/>
      <c r="J1639" s="244"/>
      <c r="K1639" s="244">
        <f t="shared" si="878"/>
        <v>13000</v>
      </c>
    </row>
    <row r="1640" spans="1:11" s="152" customFormat="1" x14ac:dyDescent="0.2">
      <c r="A1640" s="162" t="s">
        <v>653</v>
      </c>
      <c r="B1640" s="161" t="s">
        <v>600</v>
      </c>
      <c r="C1640" s="161">
        <v>11</v>
      </c>
      <c r="D1640" s="182" t="s">
        <v>23</v>
      </c>
      <c r="E1640" s="183">
        <v>4222</v>
      </c>
      <c r="F1640" s="226" t="s">
        <v>130</v>
      </c>
      <c r="G1640" s="220"/>
      <c r="H1640" s="244">
        <v>1000</v>
      </c>
      <c r="I1640" s="244"/>
      <c r="J1640" s="244"/>
      <c r="K1640" s="244">
        <f t="shared" si="878"/>
        <v>1000</v>
      </c>
    </row>
    <row r="1641" spans="1:11" s="223" customFormat="1" ht="15" x14ac:dyDescent="0.2">
      <c r="A1641" s="162" t="s">
        <v>653</v>
      </c>
      <c r="B1641" s="161" t="s">
        <v>600</v>
      </c>
      <c r="C1641" s="161">
        <v>11</v>
      </c>
      <c r="D1641" s="182" t="s">
        <v>23</v>
      </c>
      <c r="E1641" s="183">
        <v>4223</v>
      </c>
      <c r="F1641" s="226" t="s">
        <v>131</v>
      </c>
      <c r="G1641" s="220"/>
      <c r="H1641" s="244">
        <v>1000</v>
      </c>
      <c r="I1641" s="244"/>
      <c r="J1641" s="244"/>
      <c r="K1641" s="244">
        <f t="shared" si="878"/>
        <v>1000</v>
      </c>
    </row>
    <row r="1642" spans="1:11" s="223" customFormat="1" ht="15" x14ac:dyDescent="0.2">
      <c r="A1642" s="162" t="s">
        <v>653</v>
      </c>
      <c r="B1642" s="161" t="s">
        <v>600</v>
      </c>
      <c r="C1642" s="161">
        <v>11</v>
      </c>
      <c r="D1642" s="182" t="s">
        <v>23</v>
      </c>
      <c r="E1642" s="183">
        <v>4227</v>
      </c>
      <c r="F1642" s="226" t="s">
        <v>132</v>
      </c>
      <c r="G1642" s="220"/>
      <c r="H1642" s="244">
        <v>1000</v>
      </c>
      <c r="I1642" s="244"/>
      <c r="J1642" s="244"/>
      <c r="K1642" s="244">
        <f t="shared" si="878"/>
        <v>1000</v>
      </c>
    </row>
    <row r="1643" spans="1:11" s="223" customFormat="1" x14ac:dyDescent="0.2">
      <c r="A1643" s="155" t="s">
        <v>653</v>
      </c>
      <c r="B1643" s="154" t="s">
        <v>600</v>
      </c>
      <c r="C1643" s="154">
        <v>11</v>
      </c>
      <c r="D1643" s="181"/>
      <c r="E1643" s="176">
        <v>426</v>
      </c>
      <c r="F1643" s="225"/>
      <c r="G1643" s="157"/>
      <c r="H1643" s="158">
        <f t="shared" ref="H1643:J1643" si="896">SUM(H1644)</f>
        <v>1000</v>
      </c>
      <c r="I1643" s="158">
        <f t="shared" si="896"/>
        <v>0</v>
      </c>
      <c r="J1643" s="158">
        <f t="shared" si="896"/>
        <v>0</v>
      </c>
      <c r="K1643" s="158">
        <f t="shared" si="878"/>
        <v>1000</v>
      </c>
    </row>
    <row r="1644" spans="1:11" s="152" customFormat="1" x14ac:dyDescent="0.2">
      <c r="A1644" s="162" t="s">
        <v>653</v>
      </c>
      <c r="B1644" s="161" t="s">
        <v>600</v>
      </c>
      <c r="C1644" s="161">
        <v>11</v>
      </c>
      <c r="D1644" s="182" t="s">
        <v>23</v>
      </c>
      <c r="E1644" s="183">
        <v>4262</v>
      </c>
      <c r="F1644" s="226" t="s">
        <v>135</v>
      </c>
      <c r="G1644" s="220"/>
      <c r="H1644" s="244">
        <v>1000</v>
      </c>
      <c r="I1644" s="244"/>
      <c r="J1644" s="244"/>
      <c r="K1644" s="244">
        <f t="shared" si="878"/>
        <v>1000</v>
      </c>
    </row>
    <row r="1645" spans="1:11" s="223" customFormat="1" x14ac:dyDescent="0.2">
      <c r="A1645" s="352" t="s">
        <v>653</v>
      </c>
      <c r="B1645" s="302" t="s">
        <v>600</v>
      </c>
      <c r="C1645" s="285">
        <v>11</v>
      </c>
      <c r="D1645" s="285"/>
      <c r="E1645" s="286">
        <v>45</v>
      </c>
      <c r="F1645" s="287"/>
      <c r="G1645" s="288"/>
      <c r="H1645" s="289">
        <f t="shared" ref="H1645:J1645" si="897">H1646</f>
        <v>1000</v>
      </c>
      <c r="I1645" s="289">
        <f t="shared" si="897"/>
        <v>0</v>
      </c>
      <c r="J1645" s="289">
        <f t="shared" si="897"/>
        <v>0</v>
      </c>
      <c r="K1645" s="289">
        <f t="shared" si="878"/>
        <v>1000</v>
      </c>
    </row>
    <row r="1646" spans="1:11" x14ac:dyDescent="0.2">
      <c r="A1646" s="155" t="s">
        <v>653</v>
      </c>
      <c r="B1646" s="154" t="s">
        <v>600</v>
      </c>
      <c r="C1646" s="154">
        <v>11</v>
      </c>
      <c r="D1646" s="181"/>
      <c r="E1646" s="176">
        <v>451</v>
      </c>
      <c r="F1646" s="225"/>
      <c r="G1646" s="157"/>
      <c r="H1646" s="158">
        <f t="shared" ref="H1646:J1646" si="898">SUM(H1647)</f>
        <v>1000</v>
      </c>
      <c r="I1646" s="158">
        <f t="shared" si="898"/>
        <v>0</v>
      </c>
      <c r="J1646" s="158">
        <f t="shared" si="898"/>
        <v>0</v>
      </c>
      <c r="K1646" s="158">
        <f t="shared" si="878"/>
        <v>1000</v>
      </c>
    </row>
    <row r="1647" spans="1:11" ht="15" x14ac:dyDescent="0.2">
      <c r="A1647" s="162" t="s">
        <v>653</v>
      </c>
      <c r="B1647" s="161" t="s">
        <v>600</v>
      </c>
      <c r="C1647" s="161">
        <v>11</v>
      </c>
      <c r="D1647" s="182" t="s">
        <v>23</v>
      </c>
      <c r="E1647" s="183">
        <v>4511</v>
      </c>
      <c r="F1647" s="226" t="s">
        <v>136</v>
      </c>
      <c r="G1647" s="220"/>
      <c r="H1647" s="244">
        <v>1000</v>
      </c>
      <c r="I1647" s="244"/>
      <c r="J1647" s="244"/>
      <c r="K1647" s="244">
        <f t="shared" si="878"/>
        <v>1000</v>
      </c>
    </row>
    <row r="1648" spans="1:11" s="166" customFormat="1" x14ac:dyDescent="0.2">
      <c r="A1648" s="352" t="s">
        <v>653</v>
      </c>
      <c r="B1648" s="302" t="s">
        <v>600</v>
      </c>
      <c r="C1648" s="285">
        <v>51</v>
      </c>
      <c r="D1648" s="285"/>
      <c r="E1648" s="286">
        <v>32</v>
      </c>
      <c r="F1648" s="287"/>
      <c r="G1648" s="288"/>
      <c r="H1648" s="289">
        <f t="shared" ref="H1648:J1649" si="899">H1649</f>
        <v>10000</v>
      </c>
      <c r="I1648" s="289">
        <f t="shared" si="899"/>
        <v>0</v>
      </c>
      <c r="J1648" s="289">
        <f t="shared" si="899"/>
        <v>0</v>
      </c>
      <c r="K1648" s="289">
        <f t="shared" si="878"/>
        <v>10000</v>
      </c>
    </row>
    <row r="1649" spans="1:11" s="166" customFormat="1" x14ac:dyDescent="0.2">
      <c r="A1649" s="155" t="s">
        <v>653</v>
      </c>
      <c r="B1649" s="154" t="s">
        <v>600</v>
      </c>
      <c r="C1649" s="154">
        <v>51</v>
      </c>
      <c r="D1649" s="181"/>
      <c r="E1649" s="176">
        <v>321</v>
      </c>
      <c r="F1649" s="225"/>
      <c r="G1649" s="157"/>
      <c r="H1649" s="158">
        <f t="shared" si="899"/>
        <v>10000</v>
      </c>
      <c r="I1649" s="158">
        <f t="shared" si="899"/>
        <v>0</v>
      </c>
      <c r="J1649" s="158">
        <f t="shared" si="899"/>
        <v>0</v>
      </c>
      <c r="K1649" s="158">
        <f t="shared" si="878"/>
        <v>10000</v>
      </c>
    </row>
    <row r="1650" spans="1:11" s="166" customFormat="1" ht="15" x14ac:dyDescent="0.2">
      <c r="A1650" s="162" t="s">
        <v>653</v>
      </c>
      <c r="B1650" s="161" t="s">
        <v>600</v>
      </c>
      <c r="C1650" s="161">
        <v>51</v>
      </c>
      <c r="D1650" s="182" t="s">
        <v>23</v>
      </c>
      <c r="E1650" s="183">
        <v>3211</v>
      </c>
      <c r="F1650" s="226" t="s">
        <v>110</v>
      </c>
      <c r="G1650" s="220"/>
      <c r="H1650" s="222">
        <v>10000</v>
      </c>
      <c r="I1650" s="222"/>
      <c r="J1650" s="222"/>
      <c r="K1650" s="222">
        <f t="shared" si="878"/>
        <v>10000</v>
      </c>
    </row>
    <row r="1651" spans="1:11" s="166" customFormat="1" ht="33.75" x14ac:dyDescent="0.2">
      <c r="A1651" s="308" t="s">
        <v>653</v>
      </c>
      <c r="B1651" s="295" t="s">
        <v>599</v>
      </c>
      <c r="C1651" s="295"/>
      <c r="D1651" s="295"/>
      <c r="E1651" s="304"/>
      <c r="F1651" s="299" t="s">
        <v>35</v>
      </c>
      <c r="G1651" s="300" t="s">
        <v>646</v>
      </c>
      <c r="H1651" s="301">
        <f t="shared" ref="H1651:J1651" si="900">H1652</f>
        <v>93000</v>
      </c>
      <c r="I1651" s="301">
        <f t="shared" si="900"/>
        <v>0</v>
      </c>
      <c r="J1651" s="301">
        <f t="shared" si="900"/>
        <v>0</v>
      </c>
      <c r="K1651" s="301">
        <f t="shared" si="878"/>
        <v>93000</v>
      </c>
    </row>
    <row r="1652" spans="1:11" s="166" customFormat="1" x14ac:dyDescent="0.2">
      <c r="A1652" s="352" t="s">
        <v>653</v>
      </c>
      <c r="B1652" s="302" t="s">
        <v>599</v>
      </c>
      <c r="C1652" s="285">
        <v>11</v>
      </c>
      <c r="D1652" s="285"/>
      <c r="E1652" s="286">
        <v>32</v>
      </c>
      <c r="F1652" s="287"/>
      <c r="G1652" s="288"/>
      <c r="H1652" s="289">
        <f t="shared" ref="H1652:I1652" si="901">H1653+H1657</f>
        <v>93000</v>
      </c>
      <c r="I1652" s="289">
        <f t="shared" si="901"/>
        <v>0</v>
      </c>
      <c r="J1652" s="289">
        <f t="shared" ref="J1652" si="902">J1653+J1657</f>
        <v>0</v>
      </c>
      <c r="K1652" s="289">
        <f t="shared" si="878"/>
        <v>93000</v>
      </c>
    </row>
    <row r="1653" spans="1:11" s="166" customFormat="1" x14ac:dyDescent="0.2">
      <c r="A1653" s="181" t="s">
        <v>653</v>
      </c>
      <c r="B1653" s="153" t="s">
        <v>599</v>
      </c>
      <c r="C1653" s="154">
        <v>11</v>
      </c>
      <c r="D1653" s="181"/>
      <c r="E1653" s="176">
        <v>323</v>
      </c>
      <c r="F1653" s="225"/>
      <c r="G1653" s="157"/>
      <c r="H1653" s="158">
        <f t="shared" ref="H1653:I1653" si="903">SUM(H1654:H1656)</f>
        <v>77000</v>
      </c>
      <c r="I1653" s="158">
        <f t="shared" si="903"/>
        <v>0</v>
      </c>
      <c r="J1653" s="158">
        <f t="shared" ref="J1653" si="904">SUM(J1654:J1656)</f>
        <v>0</v>
      </c>
      <c r="K1653" s="158">
        <f t="shared" si="878"/>
        <v>77000</v>
      </c>
    </row>
    <row r="1654" spans="1:11" s="166" customFormat="1" ht="15" x14ac:dyDescent="0.2">
      <c r="A1654" s="182" t="s">
        <v>653</v>
      </c>
      <c r="B1654" s="160" t="s">
        <v>599</v>
      </c>
      <c r="C1654" s="161">
        <v>11</v>
      </c>
      <c r="D1654" s="182" t="s">
        <v>23</v>
      </c>
      <c r="E1654" s="183">
        <v>3232</v>
      </c>
      <c r="F1654" s="226" t="s">
        <v>118</v>
      </c>
      <c r="G1654" s="220"/>
      <c r="H1654" s="244">
        <v>16000</v>
      </c>
      <c r="I1654" s="244"/>
      <c r="J1654" s="244"/>
      <c r="K1654" s="244">
        <f t="shared" si="878"/>
        <v>16000</v>
      </c>
    </row>
    <row r="1655" spans="1:11" s="166" customFormat="1" ht="15" x14ac:dyDescent="0.2">
      <c r="A1655" s="182" t="s">
        <v>653</v>
      </c>
      <c r="B1655" s="160" t="s">
        <v>599</v>
      </c>
      <c r="C1655" s="161">
        <v>11</v>
      </c>
      <c r="D1655" s="182" t="s">
        <v>23</v>
      </c>
      <c r="E1655" s="183">
        <v>3235</v>
      </c>
      <c r="F1655" s="226" t="s">
        <v>42</v>
      </c>
      <c r="G1655" s="220"/>
      <c r="H1655" s="244">
        <v>58000</v>
      </c>
      <c r="I1655" s="244"/>
      <c r="J1655" s="244"/>
      <c r="K1655" s="244">
        <f t="shared" si="878"/>
        <v>58000</v>
      </c>
    </row>
    <row r="1656" spans="1:11" s="166" customFormat="1" ht="15" x14ac:dyDescent="0.2">
      <c r="A1656" s="182" t="s">
        <v>653</v>
      </c>
      <c r="B1656" s="160" t="s">
        <v>599</v>
      </c>
      <c r="C1656" s="161">
        <v>11</v>
      </c>
      <c r="D1656" s="182" t="s">
        <v>23</v>
      </c>
      <c r="E1656" s="183">
        <v>3239</v>
      </c>
      <c r="F1656" s="226" t="s">
        <v>41</v>
      </c>
      <c r="G1656" s="220"/>
      <c r="H1656" s="244">
        <v>3000</v>
      </c>
      <c r="I1656" s="244"/>
      <c r="J1656" s="244"/>
      <c r="K1656" s="244">
        <f t="shared" si="878"/>
        <v>3000</v>
      </c>
    </row>
    <row r="1657" spans="1:11" s="166" customFormat="1" x14ac:dyDescent="0.2">
      <c r="A1657" s="181" t="s">
        <v>653</v>
      </c>
      <c r="B1657" s="153" t="s">
        <v>599</v>
      </c>
      <c r="C1657" s="154">
        <v>11</v>
      </c>
      <c r="D1657" s="181"/>
      <c r="E1657" s="176">
        <v>329</v>
      </c>
      <c r="F1657" s="225"/>
      <c r="G1657" s="157"/>
      <c r="H1657" s="158">
        <f t="shared" ref="H1657:J1657" si="905">SUM(H1658)</f>
        <v>16000</v>
      </c>
      <c r="I1657" s="158">
        <f t="shared" si="905"/>
        <v>0</v>
      </c>
      <c r="J1657" s="158">
        <f t="shared" si="905"/>
        <v>0</v>
      </c>
      <c r="K1657" s="158">
        <f t="shared" si="878"/>
        <v>16000</v>
      </c>
    </row>
    <row r="1658" spans="1:11" s="166" customFormat="1" ht="15" x14ac:dyDescent="0.2">
      <c r="A1658" s="182" t="s">
        <v>653</v>
      </c>
      <c r="B1658" s="160" t="s">
        <v>599</v>
      </c>
      <c r="C1658" s="161">
        <v>11</v>
      </c>
      <c r="D1658" s="182" t="s">
        <v>23</v>
      </c>
      <c r="E1658" s="183">
        <v>3292</v>
      </c>
      <c r="F1658" s="226" t="s">
        <v>123</v>
      </c>
      <c r="G1658" s="220"/>
      <c r="H1658" s="244">
        <v>16000</v>
      </c>
      <c r="I1658" s="244"/>
      <c r="J1658" s="244"/>
      <c r="K1658" s="244">
        <f t="shared" si="878"/>
        <v>16000</v>
      </c>
    </row>
    <row r="1659" spans="1:11" s="166" customFormat="1" ht="31.5" x14ac:dyDescent="0.2">
      <c r="A1659" s="361" t="s">
        <v>654</v>
      </c>
      <c r="B1659" s="426" t="s">
        <v>637</v>
      </c>
      <c r="C1659" s="427"/>
      <c r="D1659" s="427"/>
      <c r="E1659" s="428"/>
      <c r="F1659" s="234" t="s">
        <v>638</v>
      </c>
      <c r="G1659" s="207"/>
      <c r="H1659" s="151">
        <f t="shared" ref="H1659:J1659" si="906">H1660</f>
        <v>70343000</v>
      </c>
      <c r="I1659" s="151">
        <f t="shared" si="906"/>
        <v>1600000</v>
      </c>
      <c r="J1659" s="151">
        <f t="shared" si="906"/>
        <v>1807000</v>
      </c>
      <c r="K1659" s="151">
        <f t="shared" si="878"/>
        <v>70550000</v>
      </c>
    </row>
    <row r="1660" spans="1:11" s="166" customFormat="1" ht="33.75" x14ac:dyDescent="0.2">
      <c r="A1660" s="358" t="s">
        <v>654</v>
      </c>
      <c r="B1660" s="315" t="s">
        <v>639</v>
      </c>
      <c r="C1660" s="315"/>
      <c r="D1660" s="315"/>
      <c r="E1660" s="316"/>
      <c r="F1660" s="313" t="s">
        <v>725</v>
      </c>
      <c r="G1660" s="314" t="s">
        <v>643</v>
      </c>
      <c r="H1660" s="301">
        <f t="shared" ref="H1660:I1660" si="907">H1666+H1680+H1689+H1719+H1724+H1727+H1731+H1738+H1741+H1661+H1677</f>
        <v>70343000</v>
      </c>
      <c r="I1660" s="301">
        <f t="shared" si="907"/>
        <v>1600000</v>
      </c>
      <c r="J1660" s="301">
        <f t="shared" ref="J1660" si="908">J1666+J1680+J1689+J1719+J1724+J1727+J1731+J1738+J1741+J1661+J1677</f>
        <v>1807000</v>
      </c>
      <c r="K1660" s="301">
        <f t="shared" si="878"/>
        <v>70550000</v>
      </c>
    </row>
    <row r="1661" spans="1:11" s="166" customFormat="1" x14ac:dyDescent="0.2">
      <c r="A1661" s="352" t="s">
        <v>654</v>
      </c>
      <c r="B1661" s="302" t="s">
        <v>639</v>
      </c>
      <c r="C1661" s="285">
        <v>31</v>
      </c>
      <c r="D1661" s="285"/>
      <c r="E1661" s="286">
        <v>31</v>
      </c>
      <c r="F1661" s="287"/>
      <c r="G1661" s="288"/>
      <c r="H1661" s="289">
        <f t="shared" ref="H1661:I1661" si="909">H1662+H1664</f>
        <v>233000</v>
      </c>
      <c r="I1661" s="289">
        <f t="shared" si="909"/>
        <v>0</v>
      </c>
      <c r="J1661" s="289">
        <f t="shared" ref="J1661" si="910">J1662+J1664</f>
        <v>0</v>
      </c>
      <c r="K1661" s="289">
        <f t="shared" si="878"/>
        <v>233000</v>
      </c>
    </row>
    <row r="1662" spans="1:11" s="166" customFormat="1" x14ac:dyDescent="0.2">
      <c r="A1662" s="170" t="s">
        <v>654</v>
      </c>
      <c r="B1662" s="169" t="s">
        <v>639</v>
      </c>
      <c r="C1662" s="168">
        <v>31</v>
      </c>
      <c r="D1662" s="185"/>
      <c r="E1662" s="187">
        <v>311</v>
      </c>
      <c r="F1662" s="230"/>
      <c r="G1662" s="197"/>
      <c r="H1662" s="158">
        <f t="shared" ref="H1662:J1664" si="911">H1663</f>
        <v>200000</v>
      </c>
      <c r="I1662" s="158">
        <f t="shared" si="911"/>
        <v>0</v>
      </c>
      <c r="J1662" s="158">
        <f t="shared" si="911"/>
        <v>0</v>
      </c>
      <c r="K1662" s="158">
        <f t="shared" si="878"/>
        <v>200000</v>
      </c>
    </row>
    <row r="1663" spans="1:11" ht="15" x14ac:dyDescent="0.2">
      <c r="A1663" s="172" t="s">
        <v>654</v>
      </c>
      <c r="B1663" s="145" t="s">
        <v>639</v>
      </c>
      <c r="C1663" s="144">
        <v>31</v>
      </c>
      <c r="D1663" s="146" t="s">
        <v>23</v>
      </c>
      <c r="E1663" s="188">
        <v>3111</v>
      </c>
      <c r="F1663" s="228" t="s">
        <v>19</v>
      </c>
      <c r="G1663" s="189"/>
      <c r="H1663" s="222">
        <v>200000</v>
      </c>
      <c r="I1663" s="222"/>
      <c r="J1663" s="222"/>
      <c r="K1663" s="222">
        <f t="shared" si="878"/>
        <v>200000</v>
      </c>
    </row>
    <row r="1664" spans="1:11" s="166" customFormat="1" x14ac:dyDescent="0.2">
      <c r="A1664" s="170" t="s">
        <v>654</v>
      </c>
      <c r="B1664" s="169" t="s">
        <v>639</v>
      </c>
      <c r="C1664" s="168">
        <v>31</v>
      </c>
      <c r="D1664" s="185"/>
      <c r="E1664" s="187">
        <v>313</v>
      </c>
      <c r="F1664" s="230"/>
      <c r="G1664" s="197"/>
      <c r="H1664" s="158">
        <f t="shared" si="911"/>
        <v>33000</v>
      </c>
      <c r="I1664" s="158">
        <f t="shared" si="911"/>
        <v>0</v>
      </c>
      <c r="J1664" s="158">
        <f t="shared" si="911"/>
        <v>0</v>
      </c>
      <c r="K1664" s="158">
        <f t="shared" si="878"/>
        <v>33000</v>
      </c>
    </row>
    <row r="1665" spans="1:11" s="166" customFormat="1" ht="15" x14ac:dyDescent="0.2">
      <c r="A1665" s="172" t="s">
        <v>654</v>
      </c>
      <c r="B1665" s="145" t="s">
        <v>639</v>
      </c>
      <c r="C1665" s="144">
        <v>31</v>
      </c>
      <c r="D1665" s="146" t="s">
        <v>23</v>
      </c>
      <c r="E1665" s="188">
        <v>3132</v>
      </c>
      <c r="F1665" s="228" t="s">
        <v>280</v>
      </c>
      <c r="G1665" s="189"/>
      <c r="H1665" s="222">
        <v>33000</v>
      </c>
      <c r="I1665" s="222"/>
      <c r="J1665" s="222"/>
      <c r="K1665" s="222">
        <f t="shared" si="878"/>
        <v>33000</v>
      </c>
    </row>
    <row r="1666" spans="1:11" s="166" customFormat="1" x14ac:dyDescent="0.2">
      <c r="A1666" s="352" t="s">
        <v>654</v>
      </c>
      <c r="B1666" s="302" t="s">
        <v>639</v>
      </c>
      <c r="C1666" s="285">
        <v>31</v>
      </c>
      <c r="D1666" s="285"/>
      <c r="E1666" s="286">
        <v>32</v>
      </c>
      <c r="F1666" s="287"/>
      <c r="G1666" s="288"/>
      <c r="H1666" s="289">
        <f>H1667+H1669+H1671+H1675</f>
        <v>225000</v>
      </c>
      <c r="I1666" s="289">
        <f>I1667+I1669+I1671+I1675</f>
        <v>0</v>
      </c>
      <c r="J1666" s="289">
        <f>J1667+J1669+J1671+J1675</f>
        <v>0</v>
      </c>
      <c r="K1666" s="289">
        <f t="shared" si="878"/>
        <v>225000</v>
      </c>
    </row>
    <row r="1667" spans="1:11" x14ac:dyDescent="0.2">
      <c r="A1667" s="170" t="s">
        <v>654</v>
      </c>
      <c r="B1667" s="169" t="s">
        <v>639</v>
      </c>
      <c r="C1667" s="168">
        <v>31</v>
      </c>
      <c r="D1667" s="185"/>
      <c r="E1667" s="187">
        <v>321</v>
      </c>
      <c r="F1667" s="230"/>
      <c r="G1667" s="197"/>
      <c r="H1667" s="158">
        <f t="shared" ref="H1667:J1667" si="912">H1668</f>
        <v>112000</v>
      </c>
      <c r="I1667" s="158">
        <f t="shared" si="912"/>
        <v>0</v>
      </c>
      <c r="J1667" s="158">
        <f t="shared" si="912"/>
        <v>0</v>
      </c>
      <c r="K1667" s="158">
        <f t="shared" ref="K1667:K1730" si="913">H1667-I1667+J1667</f>
        <v>112000</v>
      </c>
    </row>
    <row r="1668" spans="1:11" ht="15" x14ac:dyDescent="0.2">
      <c r="A1668" s="172" t="s">
        <v>654</v>
      </c>
      <c r="B1668" s="145" t="s">
        <v>639</v>
      </c>
      <c r="C1668" s="144">
        <v>31</v>
      </c>
      <c r="D1668" s="146" t="s">
        <v>23</v>
      </c>
      <c r="E1668" s="188">
        <v>3211</v>
      </c>
      <c r="F1668" s="228" t="s">
        <v>110</v>
      </c>
      <c r="G1668" s="189"/>
      <c r="H1668" s="222">
        <v>112000</v>
      </c>
      <c r="I1668" s="222"/>
      <c r="J1668" s="222"/>
      <c r="K1668" s="222">
        <f t="shared" si="913"/>
        <v>112000</v>
      </c>
    </row>
    <row r="1669" spans="1:11" x14ac:dyDescent="0.2">
      <c r="A1669" s="170" t="s">
        <v>654</v>
      </c>
      <c r="B1669" s="169" t="s">
        <v>639</v>
      </c>
      <c r="C1669" s="168">
        <v>31</v>
      </c>
      <c r="D1669" s="185"/>
      <c r="E1669" s="187">
        <v>322</v>
      </c>
      <c r="F1669" s="230"/>
      <c r="G1669" s="197"/>
      <c r="H1669" s="158">
        <f t="shared" ref="H1669:J1669" si="914">H1670</f>
        <v>10000</v>
      </c>
      <c r="I1669" s="158">
        <f t="shared" si="914"/>
        <v>0</v>
      </c>
      <c r="J1669" s="158">
        <f t="shared" si="914"/>
        <v>0</v>
      </c>
      <c r="K1669" s="158">
        <f t="shared" si="913"/>
        <v>10000</v>
      </c>
    </row>
    <row r="1670" spans="1:11" ht="15" x14ac:dyDescent="0.2">
      <c r="A1670" s="172" t="s">
        <v>654</v>
      </c>
      <c r="B1670" s="145" t="s">
        <v>639</v>
      </c>
      <c r="C1670" s="144">
        <v>31</v>
      </c>
      <c r="D1670" s="146" t="s">
        <v>23</v>
      </c>
      <c r="E1670" s="188">
        <v>3222</v>
      </c>
      <c r="F1670" s="228" t="s">
        <v>114</v>
      </c>
      <c r="G1670" s="189"/>
      <c r="H1670" s="222">
        <v>10000</v>
      </c>
      <c r="I1670" s="222"/>
      <c r="J1670" s="222"/>
      <c r="K1670" s="222">
        <f t="shared" si="913"/>
        <v>10000</v>
      </c>
    </row>
    <row r="1671" spans="1:11" x14ac:dyDescent="0.2">
      <c r="A1671" s="170" t="s">
        <v>654</v>
      </c>
      <c r="B1671" s="169" t="s">
        <v>639</v>
      </c>
      <c r="C1671" s="168">
        <v>31</v>
      </c>
      <c r="D1671" s="185"/>
      <c r="E1671" s="187">
        <v>323</v>
      </c>
      <c r="F1671" s="230"/>
      <c r="G1671" s="197"/>
      <c r="H1671" s="158">
        <f>SUM(H1672:H1674)</f>
        <v>83000</v>
      </c>
      <c r="I1671" s="158">
        <f>SUM(I1672:I1674)</f>
        <v>0</v>
      </c>
      <c r="J1671" s="158">
        <f>SUM(J1672:J1674)</f>
        <v>0</v>
      </c>
      <c r="K1671" s="158">
        <f t="shared" si="913"/>
        <v>83000</v>
      </c>
    </row>
    <row r="1672" spans="1:11" ht="15" x14ac:dyDescent="0.2">
      <c r="A1672" s="172" t="s">
        <v>654</v>
      </c>
      <c r="B1672" s="145" t="s">
        <v>639</v>
      </c>
      <c r="C1672" s="144">
        <v>31</v>
      </c>
      <c r="D1672" s="146" t="s">
        <v>23</v>
      </c>
      <c r="E1672" s="188">
        <v>3231</v>
      </c>
      <c r="F1672" s="228" t="s">
        <v>117</v>
      </c>
      <c r="G1672" s="189"/>
      <c r="H1672" s="222">
        <v>5000</v>
      </c>
      <c r="I1672" s="222"/>
      <c r="J1672" s="222"/>
      <c r="K1672" s="222">
        <f t="shared" si="913"/>
        <v>5000</v>
      </c>
    </row>
    <row r="1673" spans="1:11" ht="15" x14ac:dyDescent="0.2">
      <c r="A1673" s="172" t="s">
        <v>654</v>
      </c>
      <c r="B1673" s="145" t="s">
        <v>639</v>
      </c>
      <c r="C1673" s="144">
        <v>31</v>
      </c>
      <c r="D1673" s="146" t="s">
        <v>23</v>
      </c>
      <c r="E1673" s="188">
        <v>3235</v>
      </c>
      <c r="F1673" s="228" t="s">
        <v>42</v>
      </c>
      <c r="G1673" s="189"/>
      <c r="H1673" s="222">
        <v>1000</v>
      </c>
      <c r="I1673" s="222"/>
      <c r="J1673" s="222"/>
      <c r="K1673" s="222">
        <f t="shared" si="913"/>
        <v>1000</v>
      </c>
    </row>
    <row r="1674" spans="1:11" ht="15" x14ac:dyDescent="0.2">
      <c r="A1674" s="172" t="s">
        <v>654</v>
      </c>
      <c r="B1674" s="145" t="s">
        <v>639</v>
      </c>
      <c r="C1674" s="144">
        <v>31</v>
      </c>
      <c r="D1674" s="146" t="s">
        <v>23</v>
      </c>
      <c r="E1674" s="188">
        <v>3237</v>
      </c>
      <c r="F1674" s="228" t="s">
        <v>36</v>
      </c>
      <c r="G1674" s="189"/>
      <c r="H1674" s="222">
        <v>77000</v>
      </c>
      <c r="I1674" s="222"/>
      <c r="J1674" s="222"/>
      <c r="K1674" s="222">
        <f t="shared" si="913"/>
        <v>77000</v>
      </c>
    </row>
    <row r="1675" spans="1:11" x14ac:dyDescent="0.2">
      <c r="A1675" s="170" t="s">
        <v>654</v>
      </c>
      <c r="B1675" s="169" t="s">
        <v>639</v>
      </c>
      <c r="C1675" s="168">
        <v>31</v>
      </c>
      <c r="D1675" s="185"/>
      <c r="E1675" s="187">
        <v>329</v>
      </c>
      <c r="F1675" s="230"/>
      <c r="G1675" s="197"/>
      <c r="H1675" s="158">
        <f t="shared" ref="H1675:J1675" si="915">H1676</f>
        <v>20000</v>
      </c>
      <c r="I1675" s="158">
        <f t="shared" si="915"/>
        <v>0</v>
      </c>
      <c r="J1675" s="158">
        <f t="shared" si="915"/>
        <v>0</v>
      </c>
      <c r="K1675" s="158">
        <f t="shared" si="913"/>
        <v>20000</v>
      </c>
    </row>
    <row r="1676" spans="1:11" ht="15" x14ac:dyDescent="0.2">
      <c r="A1676" s="172" t="s">
        <v>654</v>
      </c>
      <c r="B1676" s="145" t="s">
        <v>639</v>
      </c>
      <c r="C1676" s="144">
        <v>31</v>
      </c>
      <c r="D1676" s="146" t="s">
        <v>23</v>
      </c>
      <c r="E1676" s="188">
        <v>3293</v>
      </c>
      <c r="F1676" s="228" t="s">
        <v>124</v>
      </c>
      <c r="G1676" s="189"/>
      <c r="H1676" s="222">
        <v>20000</v>
      </c>
      <c r="I1676" s="222"/>
      <c r="J1676" s="222"/>
      <c r="K1676" s="222">
        <f t="shared" si="913"/>
        <v>20000</v>
      </c>
    </row>
    <row r="1677" spans="1:11" x14ac:dyDescent="0.2">
      <c r="A1677" s="352" t="s">
        <v>654</v>
      </c>
      <c r="B1677" s="302" t="s">
        <v>639</v>
      </c>
      <c r="C1677" s="285">
        <v>31</v>
      </c>
      <c r="D1677" s="285"/>
      <c r="E1677" s="286">
        <v>38</v>
      </c>
      <c r="F1677" s="287"/>
      <c r="G1677" s="288"/>
      <c r="H1677" s="289">
        <f t="shared" ref="H1677:J1677" si="916">H1678</f>
        <v>0</v>
      </c>
      <c r="I1677" s="289">
        <f t="shared" si="916"/>
        <v>0</v>
      </c>
      <c r="J1677" s="289">
        <f t="shared" si="916"/>
        <v>650000</v>
      </c>
      <c r="K1677" s="289">
        <f t="shared" si="913"/>
        <v>650000</v>
      </c>
    </row>
    <row r="1678" spans="1:11" x14ac:dyDescent="0.2">
      <c r="A1678" s="170" t="s">
        <v>654</v>
      </c>
      <c r="B1678" s="169" t="s">
        <v>639</v>
      </c>
      <c r="C1678" s="168">
        <v>31</v>
      </c>
      <c r="D1678" s="185"/>
      <c r="E1678" s="187">
        <v>381</v>
      </c>
      <c r="F1678" s="230"/>
      <c r="G1678" s="197"/>
      <c r="H1678" s="158">
        <f t="shared" ref="H1678:J1678" si="917">H1679</f>
        <v>0</v>
      </c>
      <c r="I1678" s="158">
        <f t="shared" si="917"/>
        <v>0</v>
      </c>
      <c r="J1678" s="158">
        <f t="shared" si="917"/>
        <v>650000</v>
      </c>
      <c r="K1678" s="158">
        <f t="shared" si="913"/>
        <v>650000</v>
      </c>
    </row>
    <row r="1679" spans="1:11" ht="15" x14ac:dyDescent="0.2">
      <c r="A1679" s="172" t="s">
        <v>654</v>
      </c>
      <c r="B1679" s="145" t="s">
        <v>639</v>
      </c>
      <c r="C1679" s="144">
        <v>31</v>
      </c>
      <c r="D1679" s="146" t="s">
        <v>23</v>
      </c>
      <c r="E1679" s="188">
        <v>3811</v>
      </c>
      <c r="F1679" s="228" t="s">
        <v>141</v>
      </c>
      <c r="G1679" s="189"/>
      <c r="H1679" s="222">
        <v>0</v>
      </c>
      <c r="I1679" s="222"/>
      <c r="J1679" s="222">
        <v>650000</v>
      </c>
      <c r="K1679" s="222">
        <f t="shared" si="913"/>
        <v>650000</v>
      </c>
    </row>
    <row r="1680" spans="1:11" x14ac:dyDescent="0.2">
      <c r="A1680" s="352" t="s">
        <v>654</v>
      </c>
      <c r="B1680" s="302" t="s">
        <v>639</v>
      </c>
      <c r="C1680" s="285">
        <v>43</v>
      </c>
      <c r="D1680" s="285"/>
      <c r="E1680" s="286">
        <v>31</v>
      </c>
      <c r="F1680" s="287"/>
      <c r="G1680" s="288"/>
      <c r="H1680" s="289">
        <f t="shared" ref="H1680:I1680" si="918">H1681+H1685+H1687</f>
        <v>27010000</v>
      </c>
      <c r="I1680" s="289">
        <f t="shared" si="918"/>
        <v>0</v>
      </c>
      <c r="J1680" s="289">
        <f t="shared" ref="J1680" si="919">J1681+J1685+J1687</f>
        <v>947000</v>
      </c>
      <c r="K1680" s="289">
        <f t="shared" si="913"/>
        <v>27957000</v>
      </c>
    </row>
    <row r="1681" spans="1:11" x14ac:dyDescent="0.2">
      <c r="A1681" s="170" t="s">
        <v>654</v>
      </c>
      <c r="B1681" s="169" t="s">
        <v>639</v>
      </c>
      <c r="C1681" s="169">
        <v>43</v>
      </c>
      <c r="D1681" s="185"/>
      <c r="E1681" s="187">
        <v>311</v>
      </c>
      <c r="F1681" s="230"/>
      <c r="G1681" s="197"/>
      <c r="H1681" s="158">
        <f t="shared" ref="H1681:I1681" si="920">SUM(H1682:H1684)</f>
        <v>21820000</v>
      </c>
      <c r="I1681" s="158">
        <f t="shared" si="920"/>
        <v>0</v>
      </c>
      <c r="J1681" s="158">
        <f t="shared" ref="J1681" si="921">SUM(J1682:J1684)</f>
        <v>500000</v>
      </c>
      <c r="K1681" s="158">
        <f t="shared" si="913"/>
        <v>22320000</v>
      </c>
    </row>
    <row r="1682" spans="1:11" ht="15" x14ac:dyDescent="0.2">
      <c r="A1682" s="172" t="s">
        <v>654</v>
      </c>
      <c r="B1682" s="145" t="s">
        <v>639</v>
      </c>
      <c r="C1682" s="145">
        <v>43</v>
      </c>
      <c r="D1682" s="146" t="s">
        <v>23</v>
      </c>
      <c r="E1682" s="188">
        <v>3111</v>
      </c>
      <c r="F1682" s="228" t="s">
        <v>19</v>
      </c>
      <c r="G1682" s="189"/>
      <c r="H1682" s="222">
        <v>21500000</v>
      </c>
      <c r="I1682" s="222"/>
      <c r="J1682" s="222">
        <v>500000</v>
      </c>
      <c r="K1682" s="222">
        <f t="shared" si="913"/>
        <v>22000000</v>
      </c>
    </row>
    <row r="1683" spans="1:11" ht="15" x14ac:dyDescent="0.2">
      <c r="A1683" s="172" t="s">
        <v>654</v>
      </c>
      <c r="B1683" s="145" t="s">
        <v>639</v>
      </c>
      <c r="C1683" s="145">
        <v>43</v>
      </c>
      <c r="D1683" s="146" t="s">
        <v>23</v>
      </c>
      <c r="E1683" s="188">
        <v>3112</v>
      </c>
      <c r="F1683" s="228" t="s">
        <v>640</v>
      </c>
      <c r="G1683" s="189"/>
      <c r="H1683" s="222">
        <v>220000</v>
      </c>
      <c r="I1683" s="222"/>
      <c r="J1683" s="222"/>
      <c r="K1683" s="222">
        <f t="shared" si="913"/>
        <v>220000</v>
      </c>
    </row>
    <row r="1684" spans="1:11" ht="15" x14ac:dyDescent="0.2">
      <c r="A1684" s="172" t="s">
        <v>654</v>
      </c>
      <c r="B1684" s="145" t="s">
        <v>639</v>
      </c>
      <c r="C1684" s="145">
        <v>43</v>
      </c>
      <c r="D1684" s="146" t="s">
        <v>23</v>
      </c>
      <c r="E1684" s="188">
        <v>3113</v>
      </c>
      <c r="F1684" s="228" t="s">
        <v>20</v>
      </c>
      <c r="G1684" s="189"/>
      <c r="H1684" s="222">
        <v>100000</v>
      </c>
      <c r="I1684" s="222"/>
      <c r="J1684" s="222"/>
      <c r="K1684" s="222">
        <f t="shared" si="913"/>
        <v>100000</v>
      </c>
    </row>
    <row r="1685" spans="1:11" x14ac:dyDescent="0.2">
      <c r="A1685" s="170" t="s">
        <v>654</v>
      </c>
      <c r="B1685" s="169" t="s">
        <v>639</v>
      </c>
      <c r="C1685" s="169">
        <v>43</v>
      </c>
      <c r="D1685" s="185"/>
      <c r="E1685" s="187">
        <v>312</v>
      </c>
      <c r="F1685" s="230"/>
      <c r="G1685" s="197"/>
      <c r="H1685" s="158">
        <f t="shared" ref="H1685:J1685" si="922">H1686</f>
        <v>1590000</v>
      </c>
      <c r="I1685" s="158">
        <f t="shared" si="922"/>
        <v>0</v>
      </c>
      <c r="J1685" s="158">
        <f t="shared" si="922"/>
        <v>447000</v>
      </c>
      <c r="K1685" s="158">
        <f t="shared" si="913"/>
        <v>2037000</v>
      </c>
    </row>
    <row r="1686" spans="1:11" ht="15" x14ac:dyDescent="0.2">
      <c r="A1686" s="172" t="s">
        <v>654</v>
      </c>
      <c r="B1686" s="145" t="s">
        <v>639</v>
      </c>
      <c r="C1686" s="145">
        <v>43</v>
      </c>
      <c r="D1686" s="146" t="s">
        <v>23</v>
      </c>
      <c r="E1686" s="188">
        <v>3121</v>
      </c>
      <c r="F1686" s="228" t="s">
        <v>138</v>
      </c>
      <c r="G1686" s="189"/>
      <c r="H1686" s="222">
        <v>1590000</v>
      </c>
      <c r="I1686" s="222"/>
      <c r="J1686" s="222">
        <v>447000</v>
      </c>
      <c r="K1686" s="222">
        <f t="shared" si="913"/>
        <v>2037000</v>
      </c>
    </row>
    <row r="1687" spans="1:11" x14ac:dyDescent="0.2">
      <c r="A1687" s="170" t="s">
        <v>654</v>
      </c>
      <c r="B1687" s="169" t="s">
        <v>639</v>
      </c>
      <c r="C1687" s="169">
        <v>43</v>
      </c>
      <c r="D1687" s="185"/>
      <c r="E1687" s="187">
        <v>313</v>
      </c>
      <c r="F1687" s="230"/>
      <c r="G1687" s="197"/>
      <c r="H1687" s="158">
        <f t="shared" ref="H1687:J1687" si="923">SUM(H1688:H1688)</f>
        <v>3600000</v>
      </c>
      <c r="I1687" s="158">
        <f t="shared" si="923"/>
        <v>0</v>
      </c>
      <c r="J1687" s="158">
        <f t="shared" si="923"/>
        <v>0</v>
      </c>
      <c r="K1687" s="158">
        <f t="shared" si="913"/>
        <v>3600000</v>
      </c>
    </row>
    <row r="1688" spans="1:11" ht="15" x14ac:dyDescent="0.2">
      <c r="A1688" s="172" t="s">
        <v>654</v>
      </c>
      <c r="B1688" s="145" t="s">
        <v>639</v>
      </c>
      <c r="C1688" s="145">
        <v>43</v>
      </c>
      <c r="D1688" s="146" t="s">
        <v>23</v>
      </c>
      <c r="E1688" s="188">
        <v>3132</v>
      </c>
      <c r="F1688" s="228" t="s">
        <v>280</v>
      </c>
      <c r="G1688" s="189"/>
      <c r="H1688" s="222">
        <v>3600000</v>
      </c>
      <c r="I1688" s="222"/>
      <c r="J1688" s="222"/>
      <c r="K1688" s="222">
        <f t="shared" si="913"/>
        <v>3600000</v>
      </c>
    </row>
    <row r="1689" spans="1:11" x14ac:dyDescent="0.2">
      <c r="A1689" s="352" t="s">
        <v>654</v>
      </c>
      <c r="B1689" s="302" t="s">
        <v>639</v>
      </c>
      <c r="C1689" s="285">
        <v>43</v>
      </c>
      <c r="D1689" s="285"/>
      <c r="E1689" s="286">
        <v>32</v>
      </c>
      <c r="F1689" s="287"/>
      <c r="G1689" s="288"/>
      <c r="H1689" s="289">
        <f>H1690+H1694+H1700+H1710+H1712</f>
        <v>36213000</v>
      </c>
      <c r="I1689" s="289">
        <f>I1690+I1694+I1700+I1710+I1712</f>
        <v>0</v>
      </c>
      <c r="J1689" s="289">
        <f>J1690+J1694+J1700+J1710+J1712</f>
        <v>30000</v>
      </c>
      <c r="K1689" s="289">
        <f t="shared" si="913"/>
        <v>36243000</v>
      </c>
    </row>
    <row r="1690" spans="1:11" x14ac:dyDescent="0.2">
      <c r="A1690" s="170" t="s">
        <v>654</v>
      </c>
      <c r="B1690" s="169" t="s">
        <v>639</v>
      </c>
      <c r="C1690" s="169">
        <v>43</v>
      </c>
      <c r="D1690" s="185"/>
      <c r="E1690" s="187">
        <v>321</v>
      </c>
      <c r="F1690" s="230"/>
      <c r="G1690" s="197"/>
      <c r="H1690" s="158">
        <f>SUM(H1691:H1693)</f>
        <v>1627000</v>
      </c>
      <c r="I1690" s="158">
        <f>SUM(I1691:I1693)</f>
        <v>0</v>
      </c>
      <c r="J1690" s="158">
        <f>SUM(J1691:J1693)</f>
        <v>0</v>
      </c>
      <c r="K1690" s="158">
        <f t="shared" si="913"/>
        <v>1627000</v>
      </c>
    </row>
    <row r="1691" spans="1:11" ht="15" x14ac:dyDescent="0.2">
      <c r="A1691" s="172" t="s">
        <v>654</v>
      </c>
      <c r="B1691" s="145" t="s">
        <v>639</v>
      </c>
      <c r="C1691" s="145">
        <v>43</v>
      </c>
      <c r="D1691" s="146" t="s">
        <v>23</v>
      </c>
      <c r="E1691" s="188">
        <v>3211</v>
      </c>
      <c r="F1691" s="228" t="s">
        <v>110</v>
      </c>
      <c r="G1691" s="189"/>
      <c r="H1691" s="222">
        <v>715000</v>
      </c>
      <c r="I1691" s="222"/>
      <c r="J1691" s="222"/>
      <c r="K1691" s="222">
        <f t="shared" si="913"/>
        <v>715000</v>
      </c>
    </row>
    <row r="1692" spans="1:11" ht="30" x14ac:dyDescent="0.2">
      <c r="A1692" s="172" t="s">
        <v>654</v>
      </c>
      <c r="B1692" s="145" t="s">
        <v>639</v>
      </c>
      <c r="C1692" s="145">
        <v>43</v>
      </c>
      <c r="D1692" s="146" t="s">
        <v>23</v>
      </c>
      <c r="E1692" s="188">
        <v>3212</v>
      </c>
      <c r="F1692" s="228" t="s">
        <v>111</v>
      </c>
      <c r="G1692" s="189"/>
      <c r="H1692" s="222">
        <v>350000</v>
      </c>
      <c r="I1692" s="222"/>
      <c r="J1692" s="222"/>
      <c r="K1692" s="222">
        <f t="shared" si="913"/>
        <v>350000</v>
      </c>
    </row>
    <row r="1693" spans="1:11" ht="15" x14ac:dyDescent="0.2">
      <c r="A1693" s="172" t="s">
        <v>654</v>
      </c>
      <c r="B1693" s="145" t="s">
        <v>639</v>
      </c>
      <c r="C1693" s="145">
        <v>43</v>
      </c>
      <c r="D1693" s="146" t="s">
        <v>23</v>
      </c>
      <c r="E1693" s="188">
        <v>3213</v>
      </c>
      <c r="F1693" s="228" t="s">
        <v>112</v>
      </c>
      <c r="G1693" s="189"/>
      <c r="H1693" s="222">
        <v>562000</v>
      </c>
      <c r="I1693" s="222"/>
      <c r="J1693" s="222"/>
      <c r="K1693" s="222">
        <f t="shared" si="913"/>
        <v>562000</v>
      </c>
    </row>
    <row r="1694" spans="1:11" x14ac:dyDescent="0.2">
      <c r="A1694" s="170" t="s">
        <v>654</v>
      </c>
      <c r="B1694" s="169" t="s">
        <v>639</v>
      </c>
      <c r="C1694" s="169">
        <v>43</v>
      </c>
      <c r="D1694" s="185"/>
      <c r="E1694" s="187">
        <v>322</v>
      </c>
      <c r="F1694" s="230"/>
      <c r="G1694" s="197"/>
      <c r="H1694" s="158">
        <f t="shared" ref="H1694:I1694" si="924">SUM(H1695:H1699)</f>
        <v>712000</v>
      </c>
      <c r="I1694" s="158">
        <f t="shared" si="924"/>
        <v>0</v>
      </c>
      <c r="J1694" s="158">
        <f t="shared" ref="J1694" si="925">SUM(J1695:J1699)</f>
        <v>0</v>
      </c>
      <c r="K1694" s="158">
        <f t="shared" si="913"/>
        <v>712000</v>
      </c>
    </row>
    <row r="1695" spans="1:11" ht="15" x14ac:dyDescent="0.2">
      <c r="A1695" s="172" t="s">
        <v>654</v>
      </c>
      <c r="B1695" s="145" t="s">
        <v>639</v>
      </c>
      <c r="C1695" s="145">
        <v>43</v>
      </c>
      <c r="D1695" s="146" t="s">
        <v>23</v>
      </c>
      <c r="E1695" s="188">
        <v>3221</v>
      </c>
      <c r="F1695" s="228" t="s">
        <v>146</v>
      </c>
      <c r="G1695" s="189"/>
      <c r="H1695" s="222">
        <v>333000</v>
      </c>
      <c r="I1695" s="222"/>
      <c r="J1695" s="222"/>
      <c r="K1695" s="222">
        <f t="shared" si="913"/>
        <v>333000</v>
      </c>
    </row>
    <row r="1696" spans="1:11" ht="15" x14ac:dyDescent="0.2">
      <c r="A1696" s="172" t="s">
        <v>654</v>
      </c>
      <c r="B1696" s="145" t="s">
        <v>639</v>
      </c>
      <c r="C1696" s="145">
        <v>43</v>
      </c>
      <c r="D1696" s="146" t="s">
        <v>23</v>
      </c>
      <c r="E1696" s="188">
        <v>3223</v>
      </c>
      <c r="F1696" s="228" t="s">
        <v>115</v>
      </c>
      <c r="G1696" s="189"/>
      <c r="H1696" s="222">
        <v>200000</v>
      </c>
      <c r="I1696" s="222"/>
      <c r="J1696" s="222"/>
      <c r="K1696" s="222">
        <f t="shared" si="913"/>
        <v>200000</v>
      </c>
    </row>
    <row r="1697" spans="1:11" ht="30" x14ac:dyDescent="0.2">
      <c r="A1697" s="172" t="s">
        <v>654</v>
      </c>
      <c r="B1697" s="145" t="s">
        <v>639</v>
      </c>
      <c r="C1697" s="145">
        <v>43</v>
      </c>
      <c r="D1697" s="146" t="s">
        <v>23</v>
      </c>
      <c r="E1697" s="188">
        <v>3224</v>
      </c>
      <c r="F1697" s="226" t="s">
        <v>144</v>
      </c>
      <c r="G1697" s="164"/>
      <c r="H1697" s="222">
        <v>50000</v>
      </c>
      <c r="I1697" s="222"/>
      <c r="J1697" s="222"/>
      <c r="K1697" s="222">
        <f t="shared" si="913"/>
        <v>50000</v>
      </c>
    </row>
    <row r="1698" spans="1:11" ht="15" x14ac:dyDescent="0.2">
      <c r="A1698" s="172" t="s">
        <v>654</v>
      </c>
      <c r="B1698" s="145" t="s">
        <v>639</v>
      </c>
      <c r="C1698" s="145">
        <v>43</v>
      </c>
      <c r="D1698" s="146" t="s">
        <v>23</v>
      </c>
      <c r="E1698" s="188">
        <v>3225</v>
      </c>
      <c r="F1698" s="228" t="s">
        <v>151</v>
      </c>
      <c r="G1698" s="189"/>
      <c r="H1698" s="222">
        <v>30000</v>
      </c>
      <c r="I1698" s="222"/>
      <c r="J1698" s="222"/>
      <c r="K1698" s="222">
        <f t="shared" si="913"/>
        <v>30000</v>
      </c>
    </row>
    <row r="1699" spans="1:11" ht="15" x14ac:dyDescent="0.2">
      <c r="A1699" s="172" t="s">
        <v>654</v>
      </c>
      <c r="B1699" s="145" t="s">
        <v>639</v>
      </c>
      <c r="C1699" s="145">
        <v>43</v>
      </c>
      <c r="D1699" s="146" t="s">
        <v>23</v>
      </c>
      <c r="E1699" s="188">
        <v>3227</v>
      </c>
      <c r="F1699" s="226" t="s">
        <v>235</v>
      </c>
      <c r="G1699" s="164"/>
      <c r="H1699" s="222">
        <v>99000</v>
      </c>
      <c r="I1699" s="222"/>
      <c r="J1699" s="222"/>
      <c r="K1699" s="222">
        <f t="shared" si="913"/>
        <v>99000</v>
      </c>
    </row>
    <row r="1700" spans="1:11" x14ac:dyDescent="0.2">
      <c r="A1700" s="170" t="s">
        <v>654</v>
      </c>
      <c r="B1700" s="169" t="s">
        <v>639</v>
      </c>
      <c r="C1700" s="169">
        <v>43</v>
      </c>
      <c r="D1700" s="185"/>
      <c r="E1700" s="187">
        <v>323</v>
      </c>
      <c r="F1700" s="230"/>
      <c r="G1700" s="197"/>
      <c r="H1700" s="158">
        <f t="shared" ref="H1700:I1700" si="926">SUM(H1701:H1709)</f>
        <v>6832000</v>
      </c>
      <c r="I1700" s="158">
        <f t="shared" si="926"/>
        <v>0</v>
      </c>
      <c r="J1700" s="158">
        <f t="shared" ref="J1700" si="927">SUM(J1701:J1709)</f>
        <v>30000</v>
      </c>
      <c r="K1700" s="158">
        <f t="shared" si="913"/>
        <v>6862000</v>
      </c>
    </row>
    <row r="1701" spans="1:11" ht="15" x14ac:dyDescent="0.2">
      <c r="A1701" s="172" t="s">
        <v>654</v>
      </c>
      <c r="B1701" s="145" t="s">
        <v>639</v>
      </c>
      <c r="C1701" s="145">
        <v>43</v>
      </c>
      <c r="D1701" s="146" t="s">
        <v>23</v>
      </c>
      <c r="E1701" s="188">
        <v>3231</v>
      </c>
      <c r="F1701" s="228" t="s">
        <v>117</v>
      </c>
      <c r="G1701" s="189"/>
      <c r="H1701" s="222">
        <v>300000</v>
      </c>
      <c r="I1701" s="222"/>
      <c r="J1701" s="222"/>
      <c r="K1701" s="222">
        <f t="shared" si="913"/>
        <v>300000</v>
      </c>
    </row>
    <row r="1702" spans="1:11" ht="15" x14ac:dyDescent="0.2">
      <c r="A1702" s="172" t="s">
        <v>654</v>
      </c>
      <c r="B1702" s="145" t="s">
        <v>639</v>
      </c>
      <c r="C1702" s="145">
        <v>43</v>
      </c>
      <c r="D1702" s="146" t="s">
        <v>23</v>
      </c>
      <c r="E1702" s="188">
        <v>3232</v>
      </c>
      <c r="F1702" s="228" t="s">
        <v>118</v>
      </c>
      <c r="G1702" s="189"/>
      <c r="H1702" s="222">
        <v>400000</v>
      </c>
      <c r="I1702" s="222"/>
      <c r="J1702" s="222">
        <v>30000</v>
      </c>
      <c r="K1702" s="222">
        <f t="shared" si="913"/>
        <v>430000</v>
      </c>
    </row>
    <row r="1703" spans="1:11" ht="15" x14ac:dyDescent="0.2">
      <c r="A1703" s="172" t="s">
        <v>654</v>
      </c>
      <c r="B1703" s="145" t="s">
        <v>639</v>
      </c>
      <c r="C1703" s="145">
        <v>43</v>
      </c>
      <c r="D1703" s="146" t="s">
        <v>23</v>
      </c>
      <c r="E1703" s="188">
        <v>3233</v>
      </c>
      <c r="F1703" s="228" t="s">
        <v>119</v>
      </c>
      <c r="G1703" s="189"/>
      <c r="H1703" s="222">
        <v>220000</v>
      </c>
      <c r="I1703" s="222"/>
      <c r="J1703" s="222"/>
      <c r="K1703" s="222">
        <f t="shared" si="913"/>
        <v>220000</v>
      </c>
    </row>
    <row r="1704" spans="1:11" ht="15" x14ac:dyDescent="0.2">
      <c r="A1704" s="172" t="s">
        <v>654</v>
      </c>
      <c r="B1704" s="145" t="s">
        <v>639</v>
      </c>
      <c r="C1704" s="145">
        <v>43</v>
      </c>
      <c r="D1704" s="146" t="s">
        <v>23</v>
      </c>
      <c r="E1704" s="188">
        <v>3234</v>
      </c>
      <c r="F1704" s="228" t="s">
        <v>120</v>
      </c>
      <c r="G1704" s="189"/>
      <c r="H1704" s="222">
        <v>24000</v>
      </c>
      <c r="I1704" s="222"/>
      <c r="J1704" s="222"/>
      <c r="K1704" s="222">
        <f t="shared" si="913"/>
        <v>24000</v>
      </c>
    </row>
    <row r="1705" spans="1:11" ht="15" x14ac:dyDescent="0.2">
      <c r="A1705" s="172" t="s">
        <v>654</v>
      </c>
      <c r="B1705" s="145" t="s">
        <v>639</v>
      </c>
      <c r="C1705" s="145">
        <v>43</v>
      </c>
      <c r="D1705" s="146" t="s">
        <v>23</v>
      </c>
      <c r="E1705" s="188">
        <v>3235</v>
      </c>
      <c r="F1705" s="228" t="s">
        <v>42</v>
      </c>
      <c r="G1705" s="189"/>
      <c r="H1705" s="222">
        <v>4331000</v>
      </c>
      <c r="I1705" s="222"/>
      <c r="J1705" s="222"/>
      <c r="K1705" s="222">
        <f t="shared" si="913"/>
        <v>4331000</v>
      </c>
    </row>
    <row r="1706" spans="1:11" ht="15" x14ac:dyDescent="0.2">
      <c r="A1706" s="172" t="s">
        <v>654</v>
      </c>
      <c r="B1706" s="145" t="s">
        <v>639</v>
      </c>
      <c r="C1706" s="145">
        <v>43</v>
      </c>
      <c r="D1706" s="146" t="s">
        <v>23</v>
      </c>
      <c r="E1706" s="188">
        <v>3236</v>
      </c>
      <c r="F1706" s="228" t="s">
        <v>121</v>
      </c>
      <c r="G1706" s="189"/>
      <c r="H1706" s="222">
        <v>190000</v>
      </c>
      <c r="I1706" s="222"/>
      <c r="J1706" s="222"/>
      <c r="K1706" s="222">
        <f t="shared" si="913"/>
        <v>190000</v>
      </c>
    </row>
    <row r="1707" spans="1:11" ht="15" x14ac:dyDescent="0.2">
      <c r="A1707" s="172" t="s">
        <v>654</v>
      </c>
      <c r="B1707" s="145" t="s">
        <v>639</v>
      </c>
      <c r="C1707" s="145">
        <v>43</v>
      </c>
      <c r="D1707" s="146" t="s">
        <v>23</v>
      </c>
      <c r="E1707" s="188">
        <v>3237</v>
      </c>
      <c r="F1707" s="228" t="s">
        <v>36</v>
      </c>
      <c r="G1707" s="189"/>
      <c r="H1707" s="222">
        <v>340000</v>
      </c>
      <c r="I1707" s="222"/>
      <c r="J1707" s="222"/>
      <c r="K1707" s="222">
        <f t="shared" si="913"/>
        <v>340000</v>
      </c>
    </row>
    <row r="1708" spans="1:11" ht="15" x14ac:dyDescent="0.2">
      <c r="A1708" s="172" t="s">
        <v>654</v>
      </c>
      <c r="B1708" s="145" t="s">
        <v>639</v>
      </c>
      <c r="C1708" s="145">
        <v>43</v>
      </c>
      <c r="D1708" s="146" t="s">
        <v>23</v>
      </c>
      <c r="E1708" s="188">
        <v>3238</v>
      </c>
      <c r="F1708" s="228" t="s">
        <v>122</v>
      </c>
      <c r="G1708" s="189"/>
      <c r="H1708" s="222">
        <v>708000</v>
      </c>
      <c r="I1708" s="222"/>
      <c r="J1708" s="222"/>
      <c r="K1708" s="222">
        <f t="shared" si="913"/>
        <v>708000</v>
      </c>
    </row>
    <row r="1709" spans="1:11" ht="15" x14ac:dyDescent="0.2">
      <c r="A1709" s="172" t="s">
        <v>654</v>
      </c>
      <c r="B1709" s="145" t="s">
        <v>639</v>
      </c>
      <c r="C1709" s="145">
        <v>43</v>
      </c>
      <c r="D1709" s="146" t="s">
        <v>23</v>
      </c>
      <c r="E1709" s="188">
        <v>3239</v>
      </c>
      <c r="F1709" s="228" t="s">
        <v>41</v>
      </c>
      <c r="G1709" s="189"/>
      <c r="H1709" s="222">
        <v>319000</v>
      </c>
      <c r="I1709" s="222"/>
      <c r="J1709" s="222"/>
      <c r="K1709" s="222">
        <f t="shared" si="913"/>
        <v>319000</v>
      </c>
    </row>
    <row r="1710" spans="1:11" x14ac:dyDescent="0.2">
      <c r="A1710" s="170" t="s">
        <v>654</v>
      </c>
      <c r="B1710" s="169" t="s">
        <v>639</v>
      </c>
      <c r="C1710" s="169">
        <v>43</v>
      </c>
      <c r="D1710" s="185"/>
      <c r="E1710" s="187">
        <v>324</v>
      </c>
      <c r="F1710" s="230"/>
      <c r="G1710" s="197"/>
      <c r="H1710" s="158">
        <f t="shared" ref="H1710:J1710" si="928">H1711</f>
        <v>26000</v>
      </c>
      <c r="I1710" s="158">
        <f t="shared" si="928"/>
        <v>0</v>
      </c>
      <c r="J1710" s="158">
        <f t="shared" si="928"/>
        <v>0</v>
      </c>
      <c r="K1710" s="158">
        <f t="shared" si="913"/>
        <v>26000</v>
      </c>
    </row>
    <row r="1711" spans="1:11" ht="30" x14ac:dyDescent="0.2">
      <c r="A1711" s="172" t="s">
        <v>654</v>
      </c>
      <c r="B1711" s="145" t="s">
        <v>639</v>
      </c>
      <c r="C1711" s="145">
        <v>43</v>
      </c>
      <c r="D1711" s="146" t="s">
        <v>23</v>
      </c>
      <c r="E1711" s="188">
        <v>3241</v>
      </c>
      <c r="F1711" s="228" t="s">
        <v>238</v>
      </c>
      <c r="G1711" s="189"/>
      <c r="H1711" s="222">
        <v>26000</v>
      </c>
      <c r="I1711" s="222"/>
      <c r="J1711" s="222"/>
      <c r="K1711" s="222">
        <f t="shared" si="913"/>
        <v>26000</v>
      </c>
    </row>
    <row r="1712" spans="1:11" x14ac:dyDescent="0.2">
      <c r="A1712" s="170" t="s">
        <v>654</v>
      </c>
      <c r="B1712" s="169" t="s">
        <v>639</v>
      </c>
      <c r="C1712" s="169">
        <v>43</v>
      </c>
      <c r="D1712" s="185"/>
      <c r="E1712" s="187">
        <v>329</v>
      </c>
      <c r="F1712" s="230"/>
      <c r="G1712" s="197"/>
      <c r="H1712" s="158">
        <f t="shared" ref="H1712:I1712" si="929">SUM(H1713:H1718)</f>
        <v>27016000</v>
      </c>
      <c r="I1712" s="158">
        <f t="shared" si="929"/>
        <v>0</v>
      </c>
      <c r="J1712" s="158">
        <f t="shared" ref="J1712" si="930">SUM(J1713:J1718)</f>
        <v>0</v>
      </c>
      <c r="K1712" s="158">
        <f t="shared" si="913"/>
        <v>27016000</v>
      </c>
    </row>
    <row r="1713" spans="1:11" ht="30" x14ac:dyDescent="0.2">
      <c r="A1713" s="172" t="s">
        <v>654</v>
      </c>
      <c r="B1713" s="145" t="s">
        <v>639</v>
      </c>
      <c r="C1713" s="145">
        <v>43</v>
      </c>
      <c r="D1713" s="146" t="s">
        <v>23</v>
      </c>
      <c r="E1713" s="188">
        <v>3291</v>
      </c>
      <c r="F1713" s="228" t="s">
        <v>152</v>
      </c>
      <c r="G1713" s="189"/>
      <c r="H1713" s="222">
        <v>310000</v>
      </c>
      <c r="I1713" s="222"/>
      <c r="J1713" s="222"/>
      <c r="K1713" s="222">
        <f t="shared" si="913"/>
        <v>310000</v>
      </c>
    </row>
    <row r="1714" spans="1:11" ht="15" x14ac:dyDescent="0.2">
      <c r="A1714" s="172" t="s">
        <v>654</v>
      </c>
      <c r="B1714" s="145" t="s">
        <v>639</v>
      </c>
      <c r="C1714" s="145">
        <v>43</v>
      </c>
      <c r="D1714" s="146" t="s">
        <v>23</v>
      </c>
      <c r="E1714" s="188">
        <v>3292</v>
      </c>
      <c r="F1714" s="228" t="s">
        <v>123</v>
      </c>
      <c r="G1714" s="189"/>
      <c r="H1714" s="222">
        <v>469000</v>
      </c>
      <c r="I1714" s="222"/>
      <c r="J1714" s="222"/>
      <c r="K1714" s="222">
        <f t="shared" si="913"/>
        <v>469000</v>
      </c>
    </row>
    <row r="1715" spans="1:11" ht="15" x14ac:dyDescent="0.2">
      <c r="A1715" s="172" t="s">
        <v>654</v>
      </c>
      <c r="B1715" s="145" t="s">
        <v>639</v>
      </c>
      <c r="C1715" s="145">
        <v>43</v>
      </c>
      <c r="D1715" s="146" t="s">
        <v>23</v>
      </c>
      <c r="E1715" s="188">
        <v>3293</v>
      </c>
      <c r="F1715" s="228" t="s">
        <v>124</v>
      </c>
      <c r="G1715" s="189"/>
      <c r="H1715" s="222">
        <v>100000</v>
      </c>
      <c r="I1715" s="222"/>
      <c r="J1715" s="222"/>
      <c r="K1715" s="222">
        <f t="shared" si="913"/>
        <v>100000</v>
      </c>
    </row>
    <row r="1716" spans="1:11" ht="15" x14ac:dyDescent="0.2">
      <c r="A1716" s="172" t="s">
        <v>654</v>
      </c>
      <c r="B1716" s="145" t="s">
        <v>639</v>
      </c>
      <c r="C1716" s="145">
        <v>43</v>
      </c>
      <c r="D1716" s="146" t="s">
        <v>23</v>
      </c>
      <c r="E1716" s="188">
        <v>3294</v>
      </c>
      <c r="F1716" s="228" t="s">
        <v>611</v>
      </c>
      <c r="G1716" s="189"/>
      <c r="H1716" s="222">
        <v>26000000</v>
      </c>
      <c r="I1716" s="222"/>
      <c r="J1716" s="222"/>
      <c r="K1716" s="222">
        <f t="shared" si="913"/>
        <v>26000000</v>
      </c>
    </row>
    <row r="1717" spans="1:11" ht="15" x14ac:dyDescent="0.2">
      <c r="A1717" s="172" t="s">
        <v>654</v>
      </c>
      <c r="B1717" s="145" t="s">
        <v>639</v>
      </c>
      <c r="C1717" s="145">
        <v>43</v>
      </c>
      <c r="D1717" s="146" t="s">
        <v>23</v>
      </c>
      <c r="E1717" s="188">
        <v>3295</v>
      </c>
      <c r="F1717" s="226" t="s">
        <v>237</v>
      </c>
      <c r="G1717" s="164"/>
      <c r="H1717" s="222">
        <v>97000</v>
      </c>
      <c r="I1717" s="222"/>
      <c r="J1717" s="222"/>
      <c r="K1717" s="222">
        <f t="shared" si="913"/>
        <v>97000</v>
      </c>
    </row>
    <row r="1718" spans="1:11" ht="15" x14ac:dyDescent="0.2">
      <c r="A1718" s="172" t="s">
        <v>654</v>
      </c>
      <c r="B1718" s="145" t="s">
        <v>639</v>
      </c>
      <c r="C1718" s="145">
        <v>43</v>
      </c>
      <c r="D1718" s="146" t="s">
        <v>23</v>
      </c>
      <c r="E1718" s="188">
        <v>3299</v>
      </c>
      <c r="F1718" s="228" t="s">
        <v>125</v>
      </c>
      <c r="G1718" s="189"/>
      <c r="H1718" s="222">
        <v>40000</v>
      </c>
      <c r="I1718" s="222"/>
      <c r="J1718" s="222"/>
      <c r="K1718" s="222">
        <f t="shared" si="913"/>
        <v>40000</v>
      </c>
    </row>
    <row r="1719" spans="1:11" x14ac:dyDescent="0.2">
      <c r="A1719" s="352" t="s">
        <v>654</v>
      </c>
      <c r="B1719" s="302" t="s">
        <v>639</v>
      </c>
      <c r="C1719" s="285">
        <v>43</v>
      </c>
      <c r="D1719" s="285"/>
      <c r="E1719" s="286">
        <v>34</v>
      </c>
      <c r="F1719" s="287"/>
      <c r="G1719" s="288"/>
      <c r="H1719" s="289">
        <f t="shared" ref="H1719:J1719" si="931">H1720</f>
        <v>478000</v>
      </c>
      <c r="I1719" s="289">
        <f t="shared" si="931"/>
        <v>0</v>
      </c>
      <c r="J1719" s="289">
        <f t="shared" si="931"/>
        <v>0</v>
      </c>
      <c r="K1719" s="289">
        <f t="shared" si="913"/>
        <v>478000</v>
      </c>
    </row>
    <row r="1720" spans="1:11" x14ac:dyDescent="0.2">
      <c r="A1720" s="170" t="s">
        <v>654</v>
      </c>
      <c r="B1720" s="169" t="s">
        <v>639</v>
      </c>
      <c r="C1720" s="169">
        <v>43</v>
      </c>
      <c r="D1720" s="185"/>
      <c r="E1720" s="187">
        <v>343</v>
      </c>
      <c r="F1720" s="230"/>
      <c r="G1720" s="197"/>
      <c r="H1720" s="158">
        <f>SUM(H1721:H1723)</f>
        <v>478000</v>
      </c>
      <c r="I1720" s="158">
        <f>SUM(I1721:I1723)</f>
        <v>0</v>
      </c>
      <c r="J1720" s="158">
        <f>SUM(J1721:J1723)</f>
        <v>0</v>
      </c>
      <c r="K1720" s="158">
        <f t="shared" si="913"/>
        <v>478000</v>
      </c>
    </row>
    <row r="1721" spans="1:11" ht="15" x14ac:dyDescent="0.2">
      <c r="A1721" s="172" t="s">
        <v>654</v>
      </c>
      <c r="B1721" s="145" t="s">
        <v>639</v>
      </c>
      <c r="C1721" s="145">
        <v>43</v>
      </c>
      <c r="D1721" s="146" t="s">
        <v>23</v>
      </c>
      <c r="E1721" s="188">
        <v>3431</v>
      </c>
      <c r="F1721" s="228" t="s">
        <v>153</v>
      </c>
      <c r="G1721" s="189"/>
      <c r="H1721" s="222">
        <v>36000</v>
      </c>
      <c r="I1721" s="222"/>
      <c r="J1721" s="222"/>
      <c r="K1721" s="222">
        <f t="shared" si="913"/>
        <v>36000</v>
      </c>
    </row>
    <row r="1722" spans="1:11" ht="30" x14ac:dyDescent="0.2">
      <c r="A1722" s="172" t="s">
        <v>654</v>
      </c>
      <c r="B1722" s="145" t="s">
        <v>639</v>
      </c>
      <c r="C1722" s="145">
        <v>43</v>
      </c>
      <c r="D1722" s="146" t="s">
        <v>23</v>
      </c>
      <c r="E1722" s="188">
        <v>3432</v>
      </c>
      <c r="F1722" s="228" t="s">
        <v>641</v>
      </c>
      <c r="G1722" s="189"/>
      <c r="H1722" s="222">
        <v>440000</v>
      </c>
      <c r="I1722" s="222"/>
      <c r="J1722" s="222"/>
      <c r="K1722" s="222">
        <f t="shared" si="913"/>
        <v>440000</v>
      </c>
    </row>
    <row r="1723" spans="1:11" ht="15" x14ac:dyDescent="0.2">
      <c r="A1723" s="172" t="s">
        <v>654</v>
      </c>
      <c r="B1723" s="145" t="s">
        <v>639</v>
      </c>
      <c r="C1723" s="145">
        <v>43</v>
      </c>
      <c r="D1723" s="146" t="s">
        <v>23</v>
      </c>
      <c r="E1723" s="188">
        <v>3433</v>
      </c>
      <c r="F1723" s="228" t="s">
        <v>126</v>
      </c>
      <c r="G1723" s="189"/>
      <c r="H1723" s="222">
        <v>2000</v>
      </c>
      <c r="I1723" s="222"/>
      <c r="J1723" s="222"/>
      <c r="K1723" s="222">
        <f t="shared" si="913"/>
        <v>2000</v>
      </c>
    </row>
    <row r="1724" spans="1:11" x14ac:dyDescent="0.2">
      <c r="A1724" s="352" t="s">
        <v>654</v>
      </c>
      <c r="B1724" s="302" t="s">
        <v>639</v>
      </c>
      <c r="C1724" s="285">
        <v>43</v>
      </c>
      <c r="D1724" s="285"/>
      <c r="E1724" s="286">
        <v>37</v>
      </c>
      <c r="F1724" s="287"/>
      <c r="G1724" s="288"/>
      <c r="H1724" s="289">
        <f t="shared" ref="H1724:J1725" si="932">H1725</f>
        <v>30000</v>
      </c>
      <c r="I1724" s="289">
        <f t="shared" si="932"/>
        <v>0</v>
      </c>
      <c r="J1724" s="289">
        <f t="shared" si="932"/>
        <v>0</v>
      </c>
      <c r="K1724" s="289">
        <f t="shared" si="913"/>
        <v>30000</v>
      </c>
    </row>
    <row r="1725" spans="1:11" x14ac:dyDescent="0.2">
      <c r="A1725" s="170" t="s">
        <v>654</v>
      </c>
      <c r="B1725" s="169" t="s">
        <v>639</v>
      </c>
      <c r="C1725" s="169">
        <v>43</v>
      </c>
      <c r="D1725" s="185"/>
      <c r="E1725" s="187">
        <v>372</v>
      </c>
      <c r="F1725" s="230"/>
      <c r="G1725" s="197"/>
      <c r="H1725" s="158">
        <f t="shared" si="932"/>
        <v>30000</v>
      </c>
      <c r="I1725" s="158">
        <f t="shared" si="932"/>
        <v>0</v>
      </c>
      <c r="J1725" s="158">
        <f t="shared" si="932"/>
        <v>0</v>
      </c>
      <c r="K1725" s="158">
        <f t="shared" si="913"/>
        <v>30000</v>
      </c>
    </row>
    <row r="1726" spans="1:11" ht="15" x14ac:dyDescent="0.2">
      <c r="A1726" s="172" t="s">
        <v>654</v>
      </c>
      <c r="B1726" s="145" t="s">
        <v>639</v>
      </c>
      <c r="C1726" s="145">
        <v>43</v>
      </c>
      <c r="D1726" s="146" t="s">
        <v>23</v>
      </c>
      <c r="E1726" s="188">
        <v>3721</v>
      </c>
      <c r="F1726" s="228" t="s">
        <v>149</v>
      </c>
      <c r="G1726" s="189"/>
      <c r="H1726" s="222">
        <v>30000</v>
      </c>
      <c r="I1726" s="222"/>
      <c r="J1726" s="222"/>
      <c r="K1726" s="222">
        <f t="shared" si="913"/>
        <v>30000</v>
      </c>
    </row>
    <row r="1727" spans="1:11" x14ac:dyDescent="0.2">
      <c r="A1727" s="352" t="s">
        <v>654</v>
      </c>
      <c r="B1727" s="302" t="s">
        <v>639</v>
      </c>
      <c r="C1727" s="285">
        <v>43</v>
      </c>
      <c r="D1727" s="285"/>
      <c r="E1727" s="286">
        <v>38</v>
      </c>
      <c r="F1727" s="287"/>
      <c r="G1727" s="288"/>
      <c r="H1727" s="289">
        <f>H1728</f>
        <v>3000</v>
      </c>
      <c r="I1727" s="289">
        <f>I1728</f>
        <v>0</v>
      </c>
      <c r="J1727" s="289">
        <f>J1728</f>
        <v>0</v>
      </c>
      <c r="K1727" s="289">
        <f t="shared" si="913"/>
        <v>3000</v>
      </c>
    </row>
    <row r="1728" spans="1:11" s="223" customFormat="1" x14ac:dyDescent="0.2">
      <c r="A1728" s="170" t="s">
        <v>654</v>
      </c>
      <c r="B1728" s="169" t="s">
        <v>639</v>
      </c>
      <c r="C1728" s="169">
        <v>43</v>
      </c>
      <c r="D1728" s="185"/>
      <c r="E1728" s="187">
        <v>383</v>
      </c>
      <c r="F1728" s="230"/>
      <c r="G1728" s="197"/>
      <c r="H1728" s="158">
        <f t="shared" ref="H1728:I1728" si="933">SUM(H1729:H1730)</f>
        <v>3000</v>
      </c>
      <c r="I1728" s="158">
        <f t="shared" si="933"/>
        <v>0</v>
      </c>
      <c r="J1728" s="158">
        <f t="shared" ref="J1728" si="934">SUM(J1729:J1730)</f>
        <v>0</v>
      </c>
      <c r="K1728" s="158">
        <f t="shared" si="913"/>
        <v>3000</v>
      </c>
    </row>
    <row r="1729" spans="1:11" s="152" customFormat="1" x14ac:dyDescent="0.2">
      <c r="A1729" s="172" t="s">
        <v>654</v>
      </c>
      <c r="B1729" s="145" t="s">
        <v>639</v>
      </c>
      <c r="C1729" s="145">
        <v>43</v>
      </c>
      <c r="D1729" s="146" t="s">
        <v>23</v>
      </c>
      <c r="E1729" s="188">
        <v>3831</v>
      </c>
      <c r="F1729" s="228" t="s">
        <v>295</v>
      </c>
      <c r="G1729" s="189"/>
      <c r="H1729" s="222">
        <v>2000</v>
      </c>
      <c r="I1729" s="222"/>
      <c r="J1729" s="222"/>
      <c r="K1729" s="222">
        <f t="shared" si="913"/>
        <v>2000</v>
      </c>
    </row>
    <row r="1730" spans="1:11" s="152" customFormat="1" x14ac:dyDescent="0.2">
      <c r="A1730" s="172" t="s">
        <v>654</v>
      </c>
      <c r="B1730" s="145" t="s">
        <v>639</v>
      </c>
      <c r="C1730" s="145">
        <v>43</v>
      </c>
      <c r="D1730" s="146" t="s">
        <v>23</v>
      </c>
      <c r="E1730" s="188">
        <v>3834</v>
      </c>
      <c r="F1730" s="228" t="s">
        <v>785</v>
      </c>
      <c r="G1730" s="189"/>
      <c r="H1730" s="222">
        <v>1000</v>
      </c>
      <c r="I1730" s="222"/>
      <c r="J1730" s="222"/>
      <c r="K1730" s="222">
        <f t="shared" si="913"/>
        <v>1000</v>
      </c>
    </row>
    <row r="1731" spans="1:11" s="152" customFormat="1" x14ac:dyDescent="0.2">
      <c r="A1731" s="352" t="s">
        <v>654</v>
      </c>
      <c r="B1731" s="302" t="s">
        <v>639</v>
      </c>
      <c r="C1731" s="285">
        <v>43</v>
      </c>
      <c r="D1731" s="285"/>
      <c r="E1731" s="286">
        <v>42</v>
      </c>
      <c r="F1731" s="287"/>
      <c r="G1731" s="288"/>
      <c r="H1731" s="289">
        <f t="shared" ref="H1731:I1731" si="935">H1732+H1736</f>
        <v>206000</v>
      </c>
      <c r="I1731" s="289">
        <f t="shared" si="935"/>
        <v>0</v>
      </c>
      <c r="J1731" s="289">
        <f t="shared" ref="J1731" si="936">J1732+J1736</f>
        <v>180000</v>
      </c>
      <c r="K1731" s="289">
        <f t="shared" ref="K1731:K1794" si="937">H1731-I1731+J1731</f>
        <v>386000</v>
      </c>
    </row>
    <row r="1732" spans="1:11" s="152" customFormat="1" x14ac:dyDescent="0.2">
      <c r="A1732" s="170" t="s">
        <v>654</v>
      </c>
      <c r="B1732" s="169" t="s">
        <v>639</v>
      </c>
      <c r="C1732" s="169">
        <v>43</v>
      </c>
      <c r="D1732" s="185"/>
      <c r="E1732" s="187">
        <v>422</v>
      </c>
      <c r="F1732" s="230"/>
      <c r="G1732" s="197"/>
      <c r="H1732" s="158">
        <f t="shared" ref="H1732:I1732" si="938">SUM(H1733:H1735)</f>
        <v>156000</v>
      </c>
      <c r="I1732" s="158">
        <f t="shared" si="938"/>
        <v>0</v>
      </c>
      <c r="J1732" s="158">
        <f t="shared" ref="J1732" si="939">SUM(J1733:J1735)</f>
        <v>0</v>
      </c>
      <c r="K1732" s="158">
        <f t="shared" si="937"/>
        <v>156000</v>
      </c>
    </row>
    <row r="1733" spans="1:11" s="223" customFormat="1" ht="15" x14ac:dyDescent="0.2">
      <c r="A1733" s="172" t="s">
        <v>654</v>
      </c>
      <c r="B1733" s="145" t="s">
        <v>639</v>
      </c>
      <c r="C1733" s="145">
        <v>43</v>
      </c>
      <c r="D1733" s="146" t="s">
        <v>23</v>
      </c>
      <c r="E1733" s="188">
        <v>4221</v>
      </c>
      <c r="F1733" s="228" t="s">
        <v>129</v>
      </c>
      <c r="G1733" s="189"/>
      <c r="H1733" s="222">
        <v>116000</v>
      </c>
      <c r="I1733" s="222"/>
      <c r="J1733" s="222"/>
      <c r="K1733" s="222">
        <f t="shared" si="937"/>
        <v>116000</v>
      </c>
    </row>
    <row r="1734" spans="1:11" s="223" customFormat="1" ht="15" x14ac:dyDescent="0.2">
      <c r="A1734" s="172" t="s">
        <v>654</v>
      </c>
      <c r="B1734" s="145" t="s">
        <v>639</v>
      </c>
      <c r="C1734" s="145">
        <v>43</v>
      </c>
      <c r="D1734" s="146" t="s">
        <v>23</v>
      </c>
      <c r="E1734" s="188">
        <v>4222</v>
      </c>
      <c r="F1734" s="228" t="s">
        <v>130</v>
      </c>
      <c r="G1734" s="189"/>
      <c r="H1734" s="222">
        <v>30000</v>
      </c>
      <c r="I1734" s="222"/>
      <c r="J1734" s="222"/>
      <c r="K1734" s="222">
        <f t="shared" si="937"/>
        <v>30000</v>
      </c>
    </row>
    <row r="1735" spans="1:11" s="152" customFormat="1" x14ac:dyDescent="0.2">
      <c r="A1735" s="172" t="s">
        <v>654</v>
      </c>
      <c r="B1735" s="145" t="s">
        <v>639</v>
      </c>
      <c r="C1735" s="145">
        <v>43</v>
      </c>
      <c r="D1735" s="146" t="s">
        <v>23</v>
      </c>
      <c r="E1735" s="188">
        <v>4223</v>
      </c>
      <c r="F1735" s="228" t="s">
        <v>131</v>
      </c>
      <c r="G1735" s="189"/>
      <c r="H1735" s="222">
        <v>10000</v>
      </c>
      <c r="I1735" s="222"/>
      <c r="J1735" s="222"/>
      <c r="K1735" s="222">
        <f t="shared" si="937"/>
        <v>10000</v>
      </c>
    </row>
    <row r="1736" spans="1:11" s="223" customFormat="1" x14ac:dyDescent="0.2">
      <c r="A1736" s="170" t="s">
        <v>654</v>
      </c>
      <c r="B1736" s="169" t="s">
        <v>639</v>
      </c>
      <c r="C1736" s="169">
        <v>43</v>
      </c>
      <c r="D1736" s="185"/>
      <c r="E1736" s="187">
        <v>426</v>
      </c>
      <c r="F1736" s="230"/>
      <c r="G1736" s="197"/>
      <c r="H1736" s="158">
        <f t="shared" ref="H1736:J1736" si="940">SUM(H1737:H1737)</f>
        <v>50000</v>
      </c>
      <c r="I1736" s="158">
        <f t="shared" si="940"/>
        <v>0</v>
      </c>
      <c r="J1736" s="158">
        <f t="shared" si="940"/>
        <v>180000</v>
      </c>
      <c r="K1736" s="158">
        <f t="shared" si="937"/>
        <v>230000</v>
      </c>
    </row>
    <row r="1737" spans="1:11" s="152" customFormat="1" x14ac:dyDescent="0.2">
      <c r="A1737" s="172" t="s">
        <v>654</v>
      </c>
      <c r="B1737" s="145" t="s">
        <v>639</v>
      </c>
      <c r="C1737" s="145">
        <v>43</v>
      </c>
      <c r="D1737" s="146" t="s">
        <v>23</v>
      </c>
      <c r="E1737" s="188">
        <v>4262</v>
      </c>
      <c r="F1737" s="228" t="s">
        <v>135</v>
      </c>
      <c r="G1737" s="189"/>
      <c r="H1737" s="222">
        <v>50000</v>
      </c>
      <c r="I1737" s="222"/>
      <c r="J1737" s="222">
        <v>180000</v>
      </c>
      <c r="K1737" s="222">
        <f t="shared" si="937"/>
        <v>230000</v>
      </c>
    </row>
    <row r="1738" spans="1:11" s="223" customFormat="1" x14ac:dyDescent="0.2">
      <c r="A1738" s="352" t="s">
        <v>654</v>
      </c>
      <c r="B1738" s="302" t="s">
        <v>639</v>
      </c>
      <c r="C1738" s="285">
        <v>43</v>
      </c>
      <c r="D1738" s="285"/>
      <c r="E1738" s="286">
        <v>45</v>
      </c>
      <c r="F1738" s="287"/>
      <c r="G1738" s="288"/>
      <c r="H1738" s="289">
        <f t="shared" ref="H1738:J1739" si="941">H1739</f>
        <v>5920000</v>
      </c>
      <c r="I1738" s="289">
        <f t="shared" si="941"/>
        <v>1600000</v>
      </c>
      <c r="J1738" s="289">
        <f t="shared" si="941"/>
        <v>0</v>
      </c>
      <c r="K1738" s="289">
        <f t="shared" si="937"/>
        <v>4320000</v>
      </c>
    </row>
    <row r="1739" spans="1:11" s="223" customFormat="1" x14ac:dyDescent="0.2">
      <c r="A1739" s="170" t="s">
        <v>654</v>
      </c>
      <c r="B1739" s="169" t="s">
        <v>639</v>
      </c>
      <c r="C1739" s="169">
        <v>43</v>
      </c>
      <c r="D1739" s="185"/>
      <c r="E1739" s="187">
        <v>451</v>
      </c>
      <c r="F1739" s="230"/>
      <c r="G1739" s="197"/>
      <c r="H1739" s="158">
        <f t="shared" si="941"/>
        <v>5920000</v>
      </c>
      <c r="I1739" s="158">
        <f t="shared" si="941"/>
        <v>1600000</v>
      </c>
      <c r="J1739" s="158">
        <f t="shared" si="941"/>
        <v>0</v>
      </c>
      <c r="K1739" s="158">
        <f t="shared" si="937"/>
        <v>4320000</v>
      </c>
    </row>
    <row r="1740" spans="1:11" ht="15" x14ac:dyDescent="0.2">
      <c r="A1740" s="172" t="s">
        <v>654</v>
      </c>
      <c r="B1740" s="145" t="s">
        <v>639</v>
      </c>
      <c r="C1740" s="145">
        <v>43</v>
      </c>
      <c r="D1740" s="146" t="s">
        <v>23</v>
      </c>
      <c r="E1740" s="188">
        <v>4511</v>
      </c>
      <c r="F1740" s="228" t="s">
        <v>136</v>
      </c>
      <c r="G1740" s="189"/>
      <c r="H1740" s="222">
        <v>5920000</v>
      </c>
      <c r="I1740" s="222">
        <v>1600000</v>
      </c>
      <c r="J1740" s="222"/>
      <c r="K1740" s="222">
        <f t="shared" si="937"/>
        <v>4320000</v>
      </c>
    </row>
    <row r="1741" spans="1:11" s="166" customFormat="1" x14ac:dyDescent="0.2">
      <c r="A1741" s="352" t="s">
        <v>654</v>
      </c>
      <c r="B1741" s="302" t="s">
        <v>639</v>
      </c>
      <c r="C1741" s="285">
        <v>51</v>
      </c>
      <c r="D1741" s="285"/>
      <c r="E1741" s="286">
        <v>32</v>
      </c>
      <c r="F1741" s="287"/>
      <c r="G1741" s="288"/>
      <c r="H1741" s="289">
        <f t="shared" ref="H1741:J1742" si="942">H1742</f>
        <v>25000</v>
      </c>
      <c r="I1741" s="289">
        <f t="shared" si="942"/>
        <v>0</v>
      </c>
      <c r="J1741" s="289">
        <f t="shared" si="942"/>
        <v>0</v>
      </c>
      <c r="K1741" s="289">
        <f t="shared" si="937"/>
        <v>25000</v>
      </c>
    </row>
    <row r="1742" spans="1:11" s="223" customFormat="1" x14ac:dyDescent="0.2">
      <c r="A1742" s="170" t="s">
        <v>654</v>
      </c>
      <c r="B1742" s="169" t="s">
        <v>639</v>
      </c>
      <c r="C1742" s="169">
        <v>51</v>
      </c>
      <c r="D1742" s="185"/>
      <c r="E1742" s="187">
        <v>321</v>
      </c>
      <c r="F1742" s="230"/>
      <c r="G1742" s="197"/>
      <c r="H1742" s="158">
        <f t="shared" si="942"/>
        <v>25000</v>
      </c>
      <c r="I1742" s="158">
        <f t="shared" si="942"/>
        <v>0</v>
      </c>
      <c r="J1742" s="158">
        <f t="shared" si="942"/>
        <v>0</v>
      </c>
      <c r="K1742" s="158">
        <f t="shared" si="937"/>
        <v>25000</v>
      </c>
    </row>
    <row r="1743" spans="1:11" s="152" customFormat="1" x14ac:dyDescent="0.2">
      <c r="A1743" s="172" t="s">
        <v>654</v>
      </c>
      <c r="B1743" s="145" t="s">
        <v>639</v>
      </c>
      <c r="C1743" s="145">
        <v>51</v>
      </c>
      <c r="D1743" s="146" t="s">
        <v>23</v>
      </c>
      <c r="E1743" s="188">
        <v>3211</v>
      </c>
      <c r="F1743" s="228" t="s">
        <v>110</v>
      </c>
      <c r="G1743" s="205"/>
      <c r="H1743" s="222">
        <v>25000</v>
      </c>
      <c r="I1743" s="222"/>
      <c r="J1743" s="222"/>
      <c r="K1743" s="222">
        <f t="shared" si="937"/>
        <v>25000</v>
      </c>
    </row>
    <row r="1744" spans="1:11" s="223" customFormat="1" x14ac:dyDescent="0.2">
      <c r="A1744" s="360" t="s">
        <v>655</v>
      </c>
      <c r="B1744" s="425" t="s">
        <v>187</v>
      </c>
      <c r="C1744" s="425"/>
      <c r="D1744" s="425"/>
      <c r="E1744" s="425"/>
      <c r="F1744" s="425"/>
      <c r="G1744" s="200"/>
      <c r="H1744" s="150">
        <f>SUM(H1745+H1812+H1823+H1828)</f>
        <v>25482750</v>
      </c>
      <c r="I1744" s="150">
        <f>SUM(I1745+I1812+I1823+I1828)</f>
        <v>55000</v>
      </c>
      <c r="J1744" s="150">
        <f>SUM(J1745+J1812+J1823+J1828)</f>
        <v>55000</v>
      </c>
      <c r="K1744" s="150">
        <f t="shared" si="937"/>
        <v>25482750</v>
      </c>
    </row>
    <row r="1745" spans="1:11" s="152" customFormat="1" ht="33.75" x14ac:dyDescent="0.2">
      <c r="A1745" s="353" t="s">
        <v>655</v>
      </c>
      <c r="B1745" s="296" t="s">
        <v>926</v>
      </c>
      <c r="C1745" s="296"/>
      <c r="D1745" s="296"/>
      <c r="E1745" s="297"/>
      <c r="F1745" s="299" t="s">
        <v>261</v>
      </c>
      <c r="G1745" s="300" t="s">
        <v>689</v>
      </c>
      <c r="H1745" s="301">
        <f t="shared" ref="H1745:I1745" si="943">H1746+H1755+H1765+H1795+H1801+H1804+H1807</f>
        <v>21227750</v>
      </c>
      <c r="I1745" s="301">
        <f t="shared" si="943"/>
        <v>55000</v>
      </c>
      <c r="J1745" s="301">
        <f t="shared" ref="J1745" si="944">J1746+J1755+J1765+J1795+J1801+J1804+J1807</f>
        <v>55000</v>
      </c>
      <c r="K1745" s="301">
        <f t="shared" si="937"/>
        <v>21227750</v>
      </c>
    </row>
    <row r="1746" spans="1:11" s="223" customFormat="1" x14ac:dyDescent="0.2">
      <c r="A1746" s="352" t="s">
        <v>655</v>
      </c>
      <c r="B1746" s="302" t="s">
        <v>926</v>
      </c>
      <c r="C1746" s="285">
        <v>11</v>
      </c>
      <c r="D1746" s="285"/>
      <c r="E1746" s="286">
        <v>31</v>
      </c>
      <c r="F1746" s="287"/>
      <c r="G1746" s="288"/>
      <c r="H1746" s="289">
        <f t="shared" ref="H1746:I1746" si="945">H1747+H1750+H1752</f>
        <v>10415000</v>
      </c>
      <c r="I1746" s="289">
        <f t="shared" si="945"/>
        <v>0</v>
      </c>
      <c r="J1746" s="289">
        <f t="shared" ref="J1746" si="946">J1747+J1750+J1752</f>
        <v>0</v>
      </c>
      <c r="K1746" s="289">
        <f t="shared" si="937"/>
        <v>10415000</v>
      </c>
    </row>
    <row r="1747" spans="1:11" s="223" customFormat="1" x14ac:dyDescent="0.2">
      <c r="A1747" s="181" t="s">
        <v>655</v>
      </c>
      <c r="B1747" s="153" t="s">
        <v>926</v>
      </c>
      <c r="C1747" s="154">
        <v>11</v>
      </c>
      <c r="D1747" s="181"/>
      <c r="E1747" s="156">
        <v>311</v>
      </c>
      <c r="F1747" s="225"/>
      <c r="G1747" s="157"/>
      <c r="H1747" s="158">
        <f t="shared" ref="H1747:I1747" si="947">SUM(H1748:H1749)</f>
        <v>8630000</v>
      </c>
      <c r="I1747" s="158">
        <f t="shared" si="947"/>
        <v>0</v>
      </c>
      <c r="J1747" s="158">
        <f t="shared" ref="J1747" si="948">SUM(J1748:J1749)</f>
        <v>0</v>
      </c>
      <c r="K1747" s="158">
        <f t="shared" si="937"/>
        <v>8630000</v>
      </c>
    </row>
    <row r="1748" spans="1:11" s="152" customFormat="1" x14ac:dyDescent="0.2">
      <c r="A1748" s="182" t="s">
        <v>655</v>
      </c>
      <c r="B1748" s="160" t="s">
        <v>926</v>
      </c>
      <c r="C1748" s="161">
        <v>11</v>
      </c>
      <c r="D1748" s="182" t="s">
        <v>25</v>
      </c>
      <c r="E1748" s="183">
        <v>3111</v>
      </c>
      <c r="F1748" s="226" t="s">
        <v>19</v>
      </c>
      <c r="G1748" s="220"/>
      <c r="H1748" s="244">
        <v>8500000</v>
      </c>
      <c r="I1748" s="244"/>
      <c r="J1748" s="244"/>
      <c r="K1748" s="244">
        <f t="shared" si="937"/>
        <v>8500000</v>
      </c>
    </row>
    <row r="1749" spans="1:11" s="223" customFormat="1" ht="15" x14ac:dyDescent="0.2">
      <c r="A1749" s="146" t="s">
        <v>655</v>
      </c>
      <c r="B1749" s="144" t="s">
        <v>926</v>
      </c>
      <c r="C1749" s="145">
        <v>11</v>
      </c>
      <c r="D1749" s="146" t="s">
        <v>25</v>
      </c>
      <c r="E1749" s="188">
        <v>3113</v>
      </c>
      <c r="F1749" s="228" t="s">
        <v>20</v>
      </c>
      <c r="G1749" s="205"/>
      <c r="H1749" s="244">
        <v>130000</v>
      </c>
      <c r="I1749" s="244"/>
      <c r="J1749" s="244"/>
      <c r="K1749" s="244">
        <f t="shared" si="937"/>
        <v>130000</v>
      </c>
    </row>
    <row r="1750" spans="1:11" x14ac:dyDescent="0.2">
      <c r="A1750" s="181" t="s">
        <v>655</v>
      </c>
      <c r="B1750" s="153" t="s">
        <v>926</v>
      </c>
      <c r="C1750" s="154">
        <v>11</v>
      </c>
      <c r="D1750" s="181"/>
      <c r="E1750" s="176">
        <v>312</v>
      </c>
      <c r="F1750" s="225"/>
      <c r="G1750" s="157"/>
      <c r="H1750" s="246">
        <f t="shared" ref="H1750:J1750" si="949">SUM(H1751)</f>
        <v>300000</v>
      </c>
      <c r="I1750" s="246">
        <f t="shared" si="949"/>
        <v>0</v>
      </c>
      <c r="J1750" s="246">
        <f t="shared" si="949"/>
        <v>0</v>
      </c>
      <c r="K1750" s="246">
        <f t="shared" si="937"/>
        <v>300000</v>
      </c>
    </row>
    <row r="1751" spans="1:11" s="152" customFormat="1" x14ac:dyDescent="0.2">
      <c r="A1751" s="182" t="s">
        <v>655</v>
      </c>
      <c r="B1751" s="160" t="s">
        <v>926</v>
      </c>
      <c r="C1751" s="161">
        <v>11</v>
      </c>
      <c r="D1751" s="182" t="s">
        <v>25</v>
      </c>
      <c r="E1751" s="183">
        <v>3121</v>
      </c>
      <c r="F1751" s="226" t="s">
        <v>138</v>
      </c>
      <c r="G1751" s="220"/>
      <c r="H1751" s="244">
        <v>300000</v>
      </c>
      <c r="I1751" s="244"/>
      <c r="J1751" s="244"/>
      <c r="K1751" s="244">
        <f t="shared" si="937"/>
        <v>300000</v>
      </c>
    </row>
    <row r="1752" spans="1:11" x14ac:dyDescent="0.2">
      <c r="A1752" s="181" t="s">
        <v>655</v>
      </c>
      <c r="B1752" s="153" t="s">
        <v>926</v>
      </c>
      <c r="C1752" s="154">
        <v>11</v>
      </c>
      <c r="D1752" s="181"/>
      <c r="E1752" s="176">
        <v>313</v>
      </c>
      <c r="F1752" s="225"/>
      <c r="G1752" s="157"/>
      <c r="H1752" s="246">
        <f t="shared" ref="H1752:I1752" si="950">SUM(H1753:H1754)</f>
        <v>1485000</v>
      </c>
      <c r="I1752" s="246">
        <f t="shared" si="950"/>
        <v>0</v>
      </c>
      <c r="J1752" s="246">
        <f t="shared" ref="J1752" si="951">SUM(J1753:J1754)</f>
        <v>0</v>
      </c>
      <c r="K1752" s="246">
        <f t="shared" si="937"/>
        <v>1485000</v>
      </c>
    </row>
    <row r="1753" spans="1:11" ht="15" x14ac:dyDescent="0.2">
      <c r="A1753" s="182" t="s">
        <v>655</v>
      </c>
      <c r="B1753" s="160" t="s">
        <v>926</v>
      </c>
      <c r="C1753" s="161">
        <v>11</v>
      </c>
      <c r="D1753" s="182" t="s">
        <v>25</v>
      </c>
      <c r="E1753" s="183">
        <v>3131</v>
      </c>
      <c r="F1753" s="226" t="s">
        <v>211</v>
      </c>
      <c r="G1753" s="220"/>
      <c r="H1753" s="244">
        <v>80000</v>
      </c>
      <c r="I1753" s="244"/>
      <c r="J1753" s="244"/>
      <c r="K1753" s="244">
        <f t="shared" si="937"/>
        <v>80000</v>
      </c>
    </row>
    <row r="1754" spans="1:11" ht="15" x14ac:dyDescent="0.2">
      <c r="A1754" s="182" t="s">
        <v>655</v>
      </c>
      <c r="B1754" s="160" t="s">
        <v>926</v>
      </c>
      <c r="C1754" s="161">
        <v>11</v>
      </c>
      <c r="D1754" s="182" t="s">
        <v>25</v>
      </c>
      <c r="E1754" s="183">
        <v>3132</v>
      </c>
      <c r="F1754" s="226" t="s">
        <v>280</v>
      </c>
      <c r="G1754" s="220"/>
      <c r="H1754" s="244">
        <v>1405000</v>
      </c>
      <c r="I1754" s="244"/>
      <c r="J1754" s="244"/>
      <c r="K1754" s="244">
        <f t="shared" si="937"/>
        <v>1405000</v>
      </c>
    </row>
    <row r="1755" spans="1:11" s="152" customFormat="1" x14ac:dyDescent="0.2">
      <c r="A1755" s="352" t="s">
        <v>655</v>
      </c>
      <c r="B1755" s="302" t="s">
        <v>926</v>
      </c>
      <c r="C1755" s="285">
        <v>11</v>
      </c>
      <c r="D1755" s="285"/>
      <c r="E1755" s="286">
        <v>32</v>
      </c>
      <c r="F1755" s="287"/>
      <c r="G1755" s="288"/>
      <c r="H1755" s="289">
        <f t="shared" ref="H1755:I1755" si="952">H1758+H1760+H1763+H1756</f>
        <v>1199250</v>
      </c>
      <c r="I1755" s="289">
        <f t="shared" si="952"/>
        <v>0</v>
      </c>
      <c r="J1755" s="289">
        <f t="shared" ref="J1755" si="953">J1758+J1760+J1763+J1756</f>
        <v>0</v>
      </c>
      <c r="K1755" s="289">
        <f t="shared" si="937"/>
        <v>1199250</v>
      </c>
    </row>
    <row r="1756" spans="1:11" x14ac:dyDescent="0.2">
      <c r="A1756" s="181" t="s">
        <v>655</v>
      </c>
      <c r="B1756" s="153" t="s">
        <v>926</v>
      </c>
      <c r="C1756" s="154">
        <v>11</v>
      </c>
      <c r="D1756" s="181"/>
      <c r="E1756" s="156">
        <v>321</v>
      </c>
      <c r="F1756" s="264"/>
      <c r="G1756" s="157"/>
      <c r="H1756" s="158">
        <f t="shared" ref="H1756:J1756" si="954">H1757</f>
        <v>101250</v>
      </c>
      <c r="I1756" s="158">
        <f t="shared" si="954"/>
        <v>0</v>
      </c>
      <c r="J1756" s="158">
        <f t="shared" si="954"/>
        <v>0</v>
      </c>
      <c r="K1756" s="158">
        <f t="shared" si="937"/>
        <v>101250</v>
      </c>
    </row>
    <row r="1757" spans="1:11" ht="15" x14ac:dyDescent="0.2">
      <c r="A1757" s="182" t="s">
        <v>655</v>
      </c>
      <c r="B1757" s="160" t="s">
        <v>926</v>
      </c>
      <c r="C1757" s="161">
        <v>11</v>
      </c>
      <c r="D1757" s="182" t="s">
        <v>25</v>
      </c>
      <c r="E1757" s="163">
        <v>3211</v>
      </c>
      <c r="F1757" s="321" t="s">
        <v>110</v>
      </c>
      <c r="G1757" s="220"/>
      <c r="H1757" s="244">
        <v>101250</v>
      </c>
      <c r="I1757" s="244"/>
      <c r="J1757" s="244"/>
      <c r="K1757" s="244">
        <f t="shared" si="937"/>
        <v>101250</v>
      </c>
    </row>
    <row r="1758" spans="1:11" x14ac:dyDescent="0.2">
      <c r="A1758" s="181" t="s">
        <v>655</v>
      </c>
      <c r="B1758" s="153" t="s">
        <v>926</v>
      </c>
      <c r="C1758" s="154">
        <v>11</v>
      </c>
      <c r="D1758" s="181"/>
      <c r="E1758" s="176">
        <v>322</v>
      </c>
      <c r="F1758" s="225"/>
      <c r="G1758" s="157"/>
      <c r="H1758" s="158">
        <f t="shared" ref="H1758:J1758" si="955">SUM(H1759)</f>
        <v>200000</v>
      </c>
      <c r="I1758" s="158">
        <f t="shared" si="955"/>
        <v>0</v>
      </c>
      <c r="J1758" s="158">
        <f t="shared" si="955"/>
        <v>0</v>
      </c>
      <c r="K1758" s="158">
        <f t="shared" si="937"/>
        <v>200000</v>
      </c>
    </row>
    <row r="1759" spans="1:11" ht="15" x14ac:dyDescent="0.2">
      <c r="A1759" s="182" t="s">
        <v>655</v>
      </c>
      <c r="B1759" s="160" t="s">
        <v>926</v>
      </c>
      <c r="C1759" s="161">
        <v>11</v>
      </c>
      <c r="D1759" s="182" t="s">
        <v>25</v>
      </c>
      <c r="E1759" s="183">
        <v>3223</v>
      </c>
      <c r="F1759" s="226" t="s">
        <v>115</v>
      </c>
      <c r="G1759" s="220"/>
      <c r="H1759" s="244">
        <v>200000</v>
      </c>
      <c r="I1759" s="244"/>
      <c r="J1759" s="244"/>
      <c r="K1759" s="244">
        <f t="shared" si="937"/>
        <v>200000</v>
      </c>
    </row>
    <row r="1760" spans="1:11" x14ac:dyDescent="0.2">
      <c r="A1760" s="181" t="s">
        <v>655</v>
      </c>
      <c r="B1760" s="153" t="s">
        <v>926</v>
      </c>
      <c r="C1760" s="154">
        <v>11</v>
      </c>
      <c r="D1760" s="181"/>
      <c r="E1760" s="176">
        <v>323</v>
      </c>
      <c r="F1760" s="225"/>
      <c r="G1760" s="157"/>
      <c r="H1760" s="158">
        <f t="shared" ref="H1760:I1760" si="956">SUM(H1761:H1762)</f>
        <v>676000</v>
      </c>
      <c r="I1760" s="158">
        <f t="shared" si="956"/>
        <v>0</v>
      </c>
      <c r="J1760" s="158">
        <f t="shared" ref="J1760" si="957">SUM(J1761:J1762)</f>
        <v>0</v>
      </c>
      <c r="K1760" s="158">
        <f t="shared" si="937"/>
        <v>676000</v>
      </c>
    </row>
    <row r="1761" spans="1:11" ht="15" x14ac:dyDescent="0.2">
      <c r="A1761" s="146" t="s">
        <v>655</v>
      </c>
      <c r="B1761" s="144" t="s">
        <v>926</v>
      </c>
      <c r="C1761" s="145">
        <v>11</v>
      </c>
      <c r="D1761" s="146" t="s">
        <v>25</v>
      </c>
      <c r="E1761" s="188">
        <v>3232</v>
      </c>
      <c r="F1761" s="228" t="s">
        <v>118</v>
      </c>
      <c r="G1761" s="205"/>
      <c r="H1761" s="244">
        <v>300000</v>
      </c>
      <c r="I1761" s="244"/>
      <c r="J1761" s="244"/>
      <c r="K1761" s="244">
        <f t="shared" si="937"/>
        <v>300000</v>
      </c>
    </row>
    <row r="1762" spans="1:11" s="152" customFormat="1" x14ac:dyDescent="0.2">
      <c r="A1762" s="182" t="s">
        <v>655</v>
      </c>
      <c r="B1762" s="160" t="s">
        <v>926</v>
      </c>
      <c r="C1762" s="161">
        <v>11</v>
      </c>
      <c r="D1762" s="182" t="s">
        <v>25</v>
      </c>
      <c r="E1762" s="183">
        <v>3235</v>
      </c>
      <c r="F1762" s="226" t="s">
        <v>42</v>
      </c>
      <c r="G1762" s="220"/>
      <c r="H1762" s="244">
        <v>376000</v>
      </c>
      <c r="I1762" s="244"/>
      <c r="J1762" s="244"/>
      <c r="K1762" s="244">
        <f t="shared" si="937"/>
        <v>376000</v>
      </c>
    </row>
    <row r="1763" spans="1:11" x14ac:dyDescent="0.2">
      <c r="A1763" s="181" t="s">
        <v>655</v>
      </c>
      <c r="B1763" s="153" t="s">
        <v>926</v>
      </c>
      <c r="C1763" s="154">
        <v>11</v>
      </c>
      <c r="D1763" s="181"/>
      <c r="E1763" s="176">
        <v>329</v>
      </c>
      <c r="F1763" s="225"/>
      <c r="G1763" s="157"/>
      <c r="H1763" s="158">
        <f t="shared" ref="H1763:J1763" si="958">SUM(H1764)</f>
        <v>222000</v>
      </c>
      <c r="I1763" s="158">
        <f t="shared" si="958"/>
        <v>0</v>
      </c>
      <c r="J1763" s="158">
        <f t="shared" si="958"/>
        <v>0</v>
      </c>
      <c r="K1763" s="158">
        <f t="shared" si="937"/>
        <v>222000</v>
      </c>
    </row>
    <row r="1764" spans="1:11" ht="15" x14ac:dyDescent="0.2">
      <c r="A1764" s="182" t="s">
        <v>655</v>
      </c>
      <c r="B1764" s="160" t="s">
        <v>926</v>
      </c>
      <c r="C1764" s="161">
        <v>11</v>
      </c>
      <c r="D1764" s="182" t="s">
        <v>25</v>
      </c>
      <c r="E1764" s="183">
        <v>3294</v>
      </c>
      <c r="F1764" s="226" t="s">
        <v>611</v>
      </c>
      <c r="G1764" s="220"/>
      <c r="H1764" s="244">
        <v>222000</v>
      </c>
      <c r="I1764" s="244"/>
      <c r="J1764" s="244"/>
      <c r="K1764" s="244">
        <f t="shared" si="937"/>
        <v>222000</v>
      </c>
    </row>
    <row r="1765" spans="1:11" x14ac:dyDescent="0.2">
      <c r="A1765" s="352" t="s">
        <v>655</v>
      </c>
      <c r="B1765" s="302" t="s">
        <v>926</v>
      </c>
      <c r="C1765" s="285">
        <v>31</v>
      </c>
      <c r="D1765" s="285"/>
      <c r="E1765" s="286">
        <v>32</v>
      </c>
      <c r="F1765" s="287"/>
      <c r="G1765" s="288"/>
      <c r="H1765" s="289">
        <f t="shared" ref="H1765:I1765" si="959">H1766+H1770+H1777+H1787</f>
        <v>9339500</v>
      </c>
      <c r="I1765" s="289">
        <f t="shared" si="959"/>
        <v>55000</v>
      </c>
      <c r="J1765" s="289">
        <f t="shared" ref="J1765" si="960">J1766+J1770+J1777+J1787</f>
        <v>25000</v>
      </c>
      <c r="K1765" s="289">
        <f t="shared" si="937"/>
        <v>9309500</v>
      </c>
    </row>
    <row r="1766" spans="1:11" x14ac:dyDescent="0.2">
      <c r="A1766" s="181" t="s">
        <v>655</v>
      </c>
      <c r="B1766" s="153" t="s">
        <v>926</v>
      </c>
      <c r="C1766" s="154">
        <v>31</v>
      </c>
      <c r="D1766" s="181"/>
      <c r="E1766" s="176">
        <v>321</v>
      </c>
      <c r="F1766" s="225"/>
      <c r="G1766" s="157"/>
      <c r="H1766" s="158">
        <f t="shared" ref="H1766:I1766" si="961">SUM(H1767:H1769)</f>
        <v>1084000</v>
      </c>
      <c r="I1766" s="158">
        <f t="shared" si="961"/>
        <v>55000</v>
      </c>
      <c r="J1766" s="158">
        <f t="shared" ref="J1766" si="962">SUM(J1767:J1769)</f>
        <v>0</v>
      </c>
      <c r="K1766" s="158">
        <f t="shared" si="937"/>
        <v>1029000</v>
      </c>
    </row>
    <row r="1767" spans="1:11" ht="15" x14ac:dyDescent="0.2">
      <c r="A1767" s="182" t="s">
        <v>655</v>
      </c>
      <c r="B1767" s="160" t="s">
        <v>926</v>
      </c>
      <c r="C1767" s="161">
        <v>31</v>
      </c>
      <c r="D1767" s="182" t="s">
        <v>25</v>
      </c>
      <c r="E1767" s="183">
        <v>3211</v>
      </c>
      <c r="F1767" s="226" t="s">
        <v>110</v>
      </c>
      <c r="G1767" s="164"/>
      <c r="H1767" s="222">
        <v>700000</v>
      </c>
      <c r="I1767" s="222">
        <v>55000</v>
      </c>
      <c r="J1767" s="222"/>
      <c r="K1767" s="222">
        <f t="shared" si="937"/>
        <v>645000</v>
      </c>
    </row>
    <row r="1768" spans="1:11" ht="30" x14ac:dyDescent="0.2">
      <c r="A1768" s="182" t="s">
        <v>655</v>
      </c>
      <c r="B1768" s="160" t="s">
        <v>926</v>
      </c>
      <c r="C1768" s="161">
        <v>31</v>
      </c>
      <c r="D1768" s="182" t="s">
        <v>25</v>
      </c>
      <c r="E1768" s="183">
        <v>3212</v>
      </c>
      <c r="F1768" s="226" t="s">
        <v>111</v>
      </c>
      <c r="G1768" s="164"/>
      <c r="H1768" s="222">
        <v>280000</v>
      </c>
      <c r="I1768" s="222"/>
      <c r="J1768" s="222"/>
      <c r="K1768" s="222">
        <f t="shared" si="937"/>
        <v>280000</v>
      </c>
    </row>
    <row r="1769" spans="1:11" ht="15" x14ac:dyDescent="0.2">
      <c r="A1769" s="182" t="s">
        <v>655</v>
      </c>
      <c r="B1769" s="160" t="s">
        <v>926</v>
      </c>
      <c r="C1769" s="161">
        <v>31</v>
      </c>
      <c r="D1769" s="182" t="s">
        <v>25</v>
      </c>
      <c r="E1769" s="183">
        <v>3213</v>
      </c>
      <c r="F1769" s="226" t="s">
        <v>112</v>
      </c>
      <c r="G1769" s="164"/>
      <c r="H1769" s="222">
        <v>104000</v>
      </c>
      <c r="I1769" s="222"/>
      <c r="J1769" s="222"/>
      <c r="K1769" s="222">
        <f t="shared" si="937"/>
        <v>104000</v>
      </c>
    </row>
    <row r="1770" spans="1:11" x14ac:dyDescent="0.2">
      <c r="A1770" s="181" t="s">
        <v>655</v>
      </c>
      <c r="B1770" s="153" t="s">
        <v>926</v>
      </c>
      <c r="C1770" s="154">
        <v>31</v>
      </c>
      <c r="D1770" s="181"/>
      <c r="E1770" s="176">
        <v>322</v>
      </c>
      <c r="F1770" s="225"/>
      <c r="G1770" s="157"/>
      <c r="H1770" s="158">
        <f t="shared" ref="H1770:I1770" si="963">SUM(H1771:H1776)</f>
        <v>1526000</v>
      </c>
      <c r="I1770" s="158">
        <f t="shared" si="963"/>
        <v>0</v>
      </c>
      <c r="J1770" s="158">
        <f t="shared" ref="J1770" si="964">SUM(J1771:J1776)</f>
        <v>0</v>
      </c>
      <c r="K1770" s="158">
        <f t="shared" si="937"/>
        <v>1526000</v>
      </c>
    </row>
    <row r="1771" spans="1:11" ht="15" x14ac:dyDescent="0.2">
      <c r="A1771" s="182" t="s">
        <v>655</v>
      </c>
      <c r="B1771" s="160" t="s">
        <v>926</v>
      </c>
      <c r="C1771" s="161">
        <v>31</v>
      </c>
      <c r="D1771" s="182" t="s">
        <v>25</v>
      </c>
      <c r="E1771" s="183">
        <v>3221</v>
      </c>
      <c r="F1771" s="226" t="s">
        <v>146</v>
      </c>
      <c r="G1771" s="164"/>
      <c r="H1771" s="222">
        <v>167000</v>
      </c>
      <c r="I1771" s="222"/>
      <c r="J1771" s="222"/>
      <c r="K1771" s="222">
        <f t="shared" si="937"/>
        <v>167000</v>
      </c>
    </row>
    <row r="1772" spans="1:11" s="152" customFormat="1" x14ac:dyDescent="0.2">
      <c r="A1772" s="182" t="s">
        <v>655</v>
      </c>
      <c r="B1772" s="160" t="s">
        <v>926</v>
      </c>
      <c r="C1772" s="161">
        <v>31</v>
      </c>
      <c r="D1772" s="182" t="s">
        <v>25</v>
      </c>
      <c r="E1772" s="183">
        <v>3222</v>
      </c>
      <c r="F1772" s="226" t="s">
        <v>114</v>
      </c>
      <c r="G1772" s="164"/>
      <c r="H1772" s="222">
        <v>225000</v>
      </c>
      <c r="I1772" s="222"/>
      <c r="J1772" s="222"/>
      <c r="K1772" s="222">
        <f t="shared" si="937"/>
        <v>225000</v>
      </c>
    </row>
    <row r="1773" spans="1:11" ht="15" x14ac:dyDescent="0.2">
      <c r="A1773" s="182" t="s">
        <v>655</v>
      </c>
      <c r="B1773" s="160" t="s">
        <v>926</v>
      </c>
      <c r="C1773" s="161">
        <v>31</v>
      </c>
      <c r="D1773" s="182" t="s">
        <v>25</v>
      </c>
      <c r="E1773" s="183">
        <v>3223</v>
      </c>
      <c r="F1773" s="226" t="s">
        <v>115</v>
      </c>
      <c r="G1773" s="164"/>
      <c r="H1773" s="222">
        <v>556000</v>
      </c>
      <c r="I1773" s="222"/>
      <c r="J1773" s="222"/>
      <c r="K1773" s="222">
        <f t="shared" si="937"/>
        <v>556000</v>
      </c>
    </row>
    <row r="1774" spans="1:11" ht="30" x14ac:dyDescent="0.2">
      <c r="A1774" s="182" t="s">
        <v>655</v>
      </c>
      <c r="B1774" s="160" t="s">
        <v>926</v>
      </c>
      <c r="C1774" s="161">
        <v>31</v>
      </c>
      <c r="D1774" s="182" t="s">
        <v>25</v>
      </c>
      <c r="E1774" s="183">
        <v>3224</v>
      </c>
      <c r="F1774" s="226" t="s">
        <v>144</v>
      </c>
      <c r="G1774" s="164"/>
      <c r="H1774" s="222">
        <v>383000</v>
      </c>
      <c r="I1774" s="222"/>
      <c r="J1774" s="222"/>
      <c r="K1774" s="222">
        <f t="shared" si="937"/>
        <v>383000</v>
      </c>
    </row>
    <row r="1775" spans="1:11" ht="15" x14ac:dyDescent="0.2">
      <c r="A1775" s="182" t="s">
        <v>655</v>
      </c>
      <c r="B1775" s="160" t="s">
        <v>926</v>
      </c>
      <c r="C1775" s="161">
        <v>31</v>
      </c>
      <c r="D1775" s="182" t="s">
        <v>25</v>
      </c>
      <c r="E1775" s="183">
        <v>3225</v>
      </c>
      <c r="F1775" s="226" t="s">
        <v>151</v>
      </c>
      <c r="G1775" s="164"/>
      <c r="H1775" s="222">
        <v>140000</v>
      </c>
      <c r="I1775" s="222"/>
      <c r="J1775" s="222"/>
      <c r="K1775" s="222">
        <f t="shared" si="937"/>
        <v>140000</v>
      </c>
    </row>
    <row r="1776" spans="1:11" ht="15" x14ac:dyDescent="0.2">
      <c r="A1776" s="182" t="s">
        <v>655</v>
      </c>
      <c r="B1776" s="160" t="s">
        <v>926</v>
      </c>
      <c r="C1776" s="161">
        <v>31</v>
      </c>
      <c r="D1776" s="182" t="s">
        <v>25</v>
      </c>
      <c r="E1776" s="183">
        <v>3227</v>
      </c>
      <c r="F1776" s="226" t="s">
        <v>235</v>
      </c>
      <c r="G1776" s="164"/>
      <c r="H1776" s="222">
        <v>55000</v>
      </c>
      <c r="I1776" s="222"/>
      <c r="J1776" s="222"/>
      <c r="K1776" s="222">
        <f t="shared" si="937"/>
        <v>55000</v>
      </c>
    </row>
    <row r="1777" spans="1:11" x14ac:dyDescent="0.2">
      <c r="A1777" s="181" t="s">
        <v>655</v>
      </c>
      <c r="B1777" s="153" t="s">
        <v>926</v>
      </c>
      <c r="C1777" s="154">
        <v>31</v>
      </c>
      <c r="D1777" s="181"/>
      <c r="E1777" s="176">
        <v>323</v>
      </c>
      <c r="F1777" s="225"/>
      <c r="G1777" s="157"/>
      <c r="H1777" s="158">
        <f t="shared" ref="H1777:I1777" si="965">SUM(H1778:H1786)</f>
        <v>6024000</v>
      </c>
      <c r="I1777" s="158">
        <f t="shared" si="965"/>
        <v>0</v>
      </c>
      <c r="J1777" s="158">
        <f t="shared" ref="J1777" si="966">SUM(J1778:J1786)</f>
        <v>25000</v>
      </c>
      <c r="K1777" s="158">
        <f t="shared" si="937"/>
        <v>6049000</v>
      </c>
    </row>
    <row r="1778" spans="1:11" ht="15" x14ac:dyDescent="0.2">
      <c r="A1778" s="182" t="s">
        <v>655</v>
      </c>
      <c r="B1778" s="160" t="s">
        <v>926</v>
      </c>
      <c r="C1778" s="161">
        <v>31</v>
      </c>
      <c r="D1778" s="182" t="s">
        <v>25</v>
      </c>
      <c r="E1778" s="183">
        <v>3231</v>
      </c>
      <c r="F1778" s="226" t="s">
        <v>117</v>
      </c>
      <c r="G1778" s="164"/>
      <c r="H1778" s="222">
        <v>220000</v>
      </c>
      <c r="I1778" s="222"/>
      <c r="J1778" s="222"/>
      <c r="K1778" s="222">
        <f t="shared" si="937"/>
        <v>220000</v>
      </c>
    </row>
    <row r="1779" spans="1:11" ht="15" x14ac:dyDescent="0.2">
      <c r="A1779" s="182" t="s">
        <v>655</v>
      </c>
      <c r="B1779" s="160" t="s">
        <v>926</v>
      </c>
      <c r="C1779" s="161">
        <v>31</v>
      </c>
      <c r="D1779" s="182" t="s">
        <v>25</v>
      </c>
      <c r="E1779" s="183">
        <v>3232</v>
      </c>
      <c r="F1779" s="226" t="s">
        <v>118</v>
      </c>
      <c r="G1779" s="164"/>
      <c r="H1779" s="222">
        <v>2213000</v>
      </c>
      <c r="I1779" s="222"/>
      <c r="J1779" s="222"/>
      <c r="K1779" s="222">
        <f t="shared" si="937"/>
        <v>2213000</v>
      </c>
    </row>
    <row r="1780" spans="1:11" ht="15" x14ac:dyDescent="0.2">
      <c r="A1780" s="182" t="s">
        <v>655</v>
      </c>
      <c r="B1780" s="160" t="s">
        <v>926</v>
      </c>
      <c r="C1780" s="161">
        <v>31</v>
      </c>
      <c r="D1780" s="182" t="s">
        <v>25</v>
      </c>
      <c r="E1780" s="183">
        <v>3233</v>
      </c>
      <c r="F1780" s="226" t="s">
        <v>119</v>
      </c>
      <c r="G1780" s="164"/>
      <c r="H1780" s="222">
        <v>19000</v>
      </c>
      <c r="I1780" s="222"/>
      <c r="J1780" s="222"/>
      <c r="K1780" s="222">
        <f t="shared" si="937"/>
        <v>19000</v>
      </c>
    </row>
    <row r="1781" spans="1:11" s="152" customFormat="1" x14ac:dyDescent="0.2">
      <c r="A1781" s="182" t="s">
        <v>655</v>
      </c>
      <c r="B1781" s="160" t="s">
        <v>926</v>
      </c>
      <c r="C1781" s="161">
        <v>31</v>
      </c>
      <c r="D1781" s="182" t="s">
        <v>25</v>
      </c>
      <c r="E1781" s="183">
        <v>3234</v>
      </c>
      <c r="F1781" s="226" t="s">
        <v>120</v>
      </c>
      <c r="G1781" s="164"/>
      <c r="H1781" s="222">
        <v>95000</v>
      </c>
      <c r="I1781" s="222"/>
      <c r="J1781" s="222"/>
      <c r="K1781" s="222">
        <f t="shared" si="937"/>
        <v>95000</v>
      </c>
    </row>
    <row r="1782" spans="1:11" ht="15" x14ac:dyDescent="0.2">
      <c r="A1782" s="182" t="s">
        <v>655</v>
      </c>
      <c r="B1782" s="160" t="s">
        <v>926</v>
      </c>
      <c r="C1782" s="161">
        <v>31</v>
      </c>
      <c r="D1782" s="182" t="s">
        <v>25</v>
      </c>
      <c r="E1782" s="183">
        <v>3235</v>
      </c>
      <c r="F1782" s="226" t="s">
        <v>42</v>
      </c>
      <c r="G1782" s="164"/>
      <c r="H1782" s="222">
        <v>421000</v>
      </c>
      <c r="I1782" s="222"/>
      <c r="J1782" s="222"/>
      <c r="K1782" s="222">
        <f t="shared" si="937"/>
        <v>421000</v>
      </c>
    </row>
    <row r="1783" spans="1:11" ht="15" x14ac:dyDescent="0.2">
      <c r="A1783" s="182" t="s">
        <v>655</v>
      </c>
      <c r="B1783" s="160" t="s">
        <v>926</v>
      </c>
      <c r="C1783" s="161">
        <v>31</v>
      </c>
      <c r="D1783" s="182" t="s">
        <v>25</v>
      </c>
      <c r="E1783" s="183">
        <v>3236</v>
      </c>
      <c r="F1783" s="226" t="s">
        <v>121</v>
      </c>
      <c r="G1783" s="164"/>
      <c r="H1783" s="222">
        <v>30000</v>
      </c>
      <c r="I1783" s="222"/>
      <c r="J1783" s="222">
        <v>25000</v>
      </c>
      <c r="K1783" s="222">
        <f t="shared" si="937"/>
        <v>55000</v>
      </c>
    </row>
    <row r="1784" spans="1:11" ht="15" x14ac:dyDescent="0.2">
      <c r="A1784" s="182" t="s">
        <v>655</v>
      </c>
      <c r="B1784" s="160" t="s">
        <v>926</v>
      </c>
      <c r="C1784" s="161">
        <v>31</v>
      </c>
      <c r="D1784" s="182" t="s">
        <v>25</v>
      </c>
      <c r="E1784" s="183">
        <v>3237</v>
      </c>
      <c r="F1784" s="226" t="s">
        <v>36</v>
      </c>
      <c r="G1784" s="164"/>
      <c r="H1784" s="222">
        <v>1964500</v>
      </c>
      <c r="I1784" s="222"/>
      <c r="J1784" s="222"/>
      <c r="K1784" s="222">
        <f t="shared" si="937"/>
        <v>1964500</v>
      </c>
    </row>
    <row r="1785" spans="1:11" ht="15" x14ac:dyDescent="0.2">
      <c r="A1785" s="182" t="s">
        <v>655</v>
      </c>
      <c r="B1785" s="160" t="s">
        <v>926</v>
      </c>
      <c r="C1785" s="161">
        <v>31</v>
      </c>
      <c r="D1785" s="182" t="s">
        <v>25</v>
      </c>
      <c r="E1785" s="183">
        <v>3238</v>
      </c>
      <c r="F1785" s="226" t="s">
        <v>122</v>
      </c>
      <c r="G1785" s="164"/>
      <c r="H1785" s="222">
        <v>409500</v>
      </c>
      <c r="I1785" s="222"/>
      <c r="J1785" s="222"/>
      <c r="K1785" s="222">
        <f t="shared" si="937"/>
        <v>409500</v>
      </c>
    </row>
    <row r="1786" spans="1:11" ht="15" x14ac:dyDescent="0.2">
      <c r="A1786" s="182" t="s">
        <v>655</v>
      </c>
      <c r="B1786" s="160" t="s">
        <v>926</v>
      </c>
      <c r="C1786" s="161">
        <v>31</v>
      </c>
      <c r="D1786" s="182" t="s">
        <v>25</v>
      </c>
      <c r="E1786" s="183">
        <v>3239</v>
      </c>
      <c r="F1786" s="226" t="s">
        <v>41</v>
      </c>
      <c r="G1786" s="164"/>
      <c r="H1786" s="222">
        <v>652000</v>
      </c>
      <c r="I1786" s="222"/>
      <c r="J1786" s="222"/>
      <c r="K1786" s="222">
        <f t="shared" si="937"/>
        <v>652000</v>
      </c>
    </row>
    <row r="1787" spans="1:11" x14ac:dyDescent="0.2">
      <c r="A1787" s="181" t="s">
        <v>655</v>
      </c>
      <c r="B1787" s="153" t="s">
        <v>926</v>
      </c>
      <c r="C1787" s="154">
        <v>31</v>
      </c>
      <c r="D1787" s="181"/>
      <c r="E1787" s="176">
        <v>329</v>
      </c>
      <c r="F1787" s="225"/>
      <c r="G1787" s="157"/>
      <c r="H1787" s="158">
        <f t="shared" ref="H1787:I1787" si="967">SUM(H1788:H1794)</f>
        <v>705500</v>
      </c>
      <c r="I1787" s="158">
        <f t="shared" si="967"/>
        <v>0</v>
      </c>
      <c r="J1787" s="158">
        <f t="shared" ref="J1787" si="968">SUM(J1788:J1794)</f>
        <v>0</v>
      </c>
      <c r="K1787" s="158">
        <f t="shared" si="937"/>
        <v>705500</v>
      </c>
    </row>
    <row r="1788" spans="1:11" ht="30" x14ac:dyDescent="0.2">
      <c r="A1788" s="182" t="s">
        <v>655</v>
      </c>
      <c r="B1788" s="160" t="s">
        <v>926</v>
      </c>
      <c r="C1788" s="161">
        <v>31</v>
      </c>
      <c r="D1788" s="182" t="s">
        <v>25</v>
      </c>
      <c r="E1788" s="183">
        <v>3291</v>
      </c>
      <c r="F1788" s="226" t="s">
        <v>152</v>
      </c>
      <c r="G1788" s="164"/>
      <c r="H1788" s="222">
        <v>320000</v>
      </c>
      <c r="I1788" s="222"/>
      <c r="J1788" s="222"/>
      <c r="K1788" s="222">
        <f t="shared" si="937"/>
        <v>320000</v>
      </c>
    </row>
    <row r="1789" spans="1:11" ht="15" x14ac:dyDescent="0.2">
      <c r="A1789" s="182" t="s">
        <v>655</v>
      </c>
      <c r="B1789" s="160" t="s">
        <v>926</v>
      </c>
      <c r="C1789" s="161">
        <v>31</v>
      </c>
      <c r="D1789" s="182" t="s">
        <v>25</v>
      </c>
      <c r="E1789" s="183">
        <v>3292</v>
      </c>
      <c r="F1789" s="226" t="s">
        <v>123</v>
      </c>
      <c r="G1789" s="164"/>
      <c r="H1789" s="222">
        <v>222000</v>
      </c>
      <c r="I1789" s="222"/>
      <c r="J1789" s="222"/>
      <c r="K1789" s="222">
        <f t="shared" si="937"/>
        <v>222000</v>
      </c>
    </row>
    <row r="1790" spans="1:11" ht="15" x14ac:dyDescent="0.2">
      <c r="A1790" s="182" t="s">
        <v>655</v>
      </c>
      <c r="B1790" s="160" t="s">
        <v>926</v>
      </c>
      <c r="C1790" s="161">
        <v>31</v>
      </c>
      <c r="D1790" s="182" t="s">
        <v>25</v>
      </c>
      <c r="E1790" s="183">
        <v>3293</v>
      </c>
      <c r="F1790" s="226" t="s">
        <v>124</v>
      </c>
      <c r="G1790" s="164"/>
      <c r="H1790" s="222">
        <v>78000</v>
      </c>
      <c r="I1790" s="222"/>
      <c r="J1790" s="222"/>
      <c r="K1790" s="222">
        <f t="shared" si="937"/>
        <v>78000</v>
      </c>
    </row>
    <row r="1791" spans="1:11" ht="15" x14ac:dyDescent="0.2">
      <c r="A1791" s="182" t="s">
        <v>655</v>
      </c>
      <c r="B1791" s="160" t="s">
        <v>926</v>
      </c>
      <c r="C1791" s="161">
        <v>31</v>
      </c>
      <c r="D1791" s="182" t="s">
        <v>25</v>
      </c>
      <c r="E1791" s="183">
        <v>3294</v>
      </c>
      <c r="F1791" s="226" t="s">
        <v>611</v>
      </c>
      <c r="G1791" s="164"/>
      <c r="H1791" s="222">
        <v>18000</v>
      </c>
      <c r="I1791" s="222"/>
      <c r="J1791" s="222"/>
      <c r="K1791" s="222">
        <f t="shared" si="937"/>
        <v>18000</v>
      </c>
    </row>
    <row r="1792" spans="1:11" ht="15" x14ac:dyDescent="0.2">
      <c r="A1792" s="182" t="s">
        <v>655</v>
      </c>
      <c r="B1792" s="160" t="s">
        <v>926</v>
      </c>
      <c r="C1792" s="161">
        <v>31</v>
      </c>
      <c r="D1792" s="182" t="s">
        <v>25</v>
      </c>
      <c r="E1792" s="183">
        <v>3295</v>
      </c>
      <c r="F1792" s="226" t="s">
        <v>237</v>
      </c>
      <c r="G1792" s="164"/>
      <c r="H1792" s="222">
        <v>44000</v>
      </c>
      <c r="I1792" s="222"/>
      <c r="J1792" s="222"/>
      <c r="K1792" s="222">
        <f t="shared" si="937"/>
        <v>44000</v>
      </c>
    </row>
    <row r="1793" spans="1:11" s="152" customFormat="1" x14ac:dyDescent="0.2">
      <c r="A1793" s="182" t="s">
        <v>655</v>
      </c>
      <c r="B1793" s="160" t="s">
        <v>926</v>
      </c>
      <c r="C1793" s="161">
        <v>31</v>
      </c>
      <c r="D1793" s="182" t="s">
        <v>25</v>
      </c>
      <c r="E1793" s="183">
        <v>3296</v>
      </c>
      <c r="F1793" s="226" t="s">
        <v>612</v>
      </c>
      <c r="G1793" s="164"/>
      <c r="H1793" s="222">
        <v>15000</v>
      </c>
      <c r="I1793" s="222"/>
      <c r="J1793" s="222"/>
      <c r="K1793" s="222">
        <f t="shared" si="937"/>
        <v>15000</v>
      </c>
    </row>
    <row r="1794" spans="1:11" ht="15" x14ac:dyDescent="0.2">
      <c r="A1794" s="182" t="s">
        <v>655</v>
      </c>
      <c r="B1794" s="160" t="s">
        <v>926</v>
      </c>
      <c r="C1794" s="161">
        <v>31</v>
      </c>
      <c r="D1794" s="182" t="s">
        <v>25</v>
      </c>
      <c r="E1794" s="183">
        <v>3299</v>
      </c>
      <c r="F1794" s="226" t="s">
        <v>125</v>
      </c>
      <c r="G1794" s="164"/>
      <c r="H1794" s="222">
        <v>8500</v>
      </c>
      <c r="I1794" s="222"/>
      <c r="J1794" s="222"/>
      <c r="K1794" s="222">
        <f t="shared" si="937"/>
        <v>8500</v>
      </c>
    </row>
    <row r="1795" spans="1:11" s="152" customFormat="1" x14ac:dyDescent="0.2">
      <c r="A1795" s="352" t="s">
        <v>655</v>
      </c>
      <c r="B1795" s="302" t="s">
        <v>926</v>
      </c>
      <c r="C1795" s="285">
        <v>31</v>
      </c>
      <c r="D1795" s="285"/>
      <c r="E1795" s="286">
        <v>34</v>
      </c>
      <c r="F1795" s="287"/>
      <c r="G1795" s="288"/>
      <c r="H1795" s="289">
        <f t="shared" ref="H1795:J1795" si="969">H1796</f>
        <v>21000</v>
      </c>
      <c r="I1795" s="289">
        <f t="shared" si="969"/>
        <v>0</v>
      </c>
      <c r="J1795" s="289">
        <f t="shared" si="969"/>
        <v>0</v>
      </c>
      <c r="K1795" s="289">
        <f t="shared" ref="K1795:K1858" si="970">H1795-I1795+J1795</f>
        <v>21000</v>
      </c>
    </row>
    <row r="1796" spans="1:11" s="223" customFormat="1" x14ac:dyDescent="0.2">
      <c r="A1796" s="181" t="s">
        <v>655</v>
      </c>
      <c r="B1796" s="153" t="s">
        <v>926</v>
      </c>
      <c r="C1796" s="154">
        <v>31</v>
      </c>
      <c r="D1796" s="181"/>
      <c r="E1796" s="176">
        <v>343</v>
      </c>
      <c r="F1796" s="225" t="s">
        <v>623</v>
      </c>
      <c r="G1796" s="157"/>
      <c r="H1796" s="158">
        <f t="shared" ref="H1796:I1796" si="971">SUM(H1797:H1800)</f>
        <v>21000</v>
      </c>
      <c r="I1796" s="158">
        <f t="shared" si="971"/>
        <v>0</v>
      </c>
      <c r="J1796" s="158">
        <f t="shared" ref="J1796" si="972">SUM(J1797:J1800)</f>
        <v>0</v>
      </c>
      <c r="K1796" s="158">
        <f t="shared" si="970"/>
        <v>21000</v>
      </c>
    </row>
    <row r="1797" spans="1:11" s="152" customFormat="1" x14ac:dyDescent="0.2">
      <c r="A1797" s="182" t="s">
        <v>655</v>
      </c>
      <c r="B1797" s="160" t="s">
        <v>926</v>
      </c>
      <c r="C1797" s="161">
        <v>31</v>
      </c>
      <c r="D1797" s="182" t="s">
        <v>25</v>
      </c>
      <c r="E1797" s="183">
        <v>3431</v>
      </c>
      <c r="F1797" s="226" t="s">
        <v>153</v>
      </c>
      <c r="G1797" s="164"/>
      <c r="H1797" s="222">
        <v>3000</v>
      </c>
      <c r="I1797" s="222"/>
      <c r="J1797" s="222"/>
      <c r="K1797" s="222">
        <f t="shared" si="970"/>
        <v>3000</v>
      </c>
    </row>
    <row r="1798" spans="1:11" s="152" customFormat="1" ht="30" x14ac:dyDescent="0.2">
      <c r="A1798" s="146" t="s">
        <v>655</v>
      </c>
      <c r="B1798" s="144" t="s">
        <v>926</v>
      </c>
      <c r="C1798" s="145">
        <v>31</v>
      </c>
      <c r="D1798" s="146" t="s">
        <v>25</v>
      </c>
      <c r="E1798" s="188">
        <v>3432</v>
      </c>
      <c r="F1798" s="228" t="s">
        <v>641</v>
      </c>
      <c r="G1798" s="189"/>
      <c r="H1798" s="222">
        <v>15000</v>
      </c>
      <c r="I1798" s="222"/>
      <c r="J1798" s="222"/>
      <c r="K1798" s="222">
        <f t="shared" si="970"/>
        <v>15000</v>
      </c>
    </row>
    <row r="1799" spans="1:11" s="152" customFormat="1" x14ac:dyDescent="0.2">
      <c r="A1799" s="182" t="s">
        <v>655</v>
      </c>
      <c r="B1799" s="160" t="s">
        <v>926</v>
      </c>
      <c r="C1799" s="161">
        <v>31</v>
      </c>
      <c r="D1799" s="182" t="s">
        <v>25</v>
      </c>
      <c r="E1799" s="183">
        <v>3433</v>
      </c>
      <c r="F1799" s="226" t="s">
        <v>126</v>
      </c>
      <c r="G1799" s="164"/>
      <c r="H1799" s="222">
        <v>2000</v>
      </c>
      <c r="I1799" s="222"/>
      <c r="J1799" s="222"/>
      <c r="K1799" s="222">
        <f t="shared" si="970"/>
        <v>2000</v>
      </c>
    </row>
    <row r="1800" spans="1:11" s="223" customFormat="1" ht="15" x14ac:dyDescent="0.2">
      <c r="A1800" s="182" t="s">
        <v>655</v>
      </c>
      <c r="B1800" s="160" t="s">
        <v>926</v>
      </c>
      <c r="C1800" s="161">
        <v>31</v>
      </c>
      <c r="D1800" s="182" t="s">
        <v>25</v>
      </c>
      <c r="E1800" s="183">
        <v>3434</v>
      </c>
      <c r="F1800" s="226" t="s">
        <v>127</v>
      </c>
      <c r="G1800" s="164"/>
      <c r="H1800" s="222">
        <v>1000</v>
      </c>
      <c r="I1800" s="222"/>
      <c r="J1800" s="222"/>
      <c r="K1800" s="222">
        <f t="shared" si="970"/>
        <v>1000</v>
      </c>
    </row>
    <row r="1801" spans="1:11" s="223" customFormat="1" x14ac:dyDescent="0.2">
      <c r="A1801" s="352" t="s">
        <v>655</v>
      </c>
      <c r="B1801" s="302" t="s">
        <v>926</v>
      </c>
      <c r="C1801" s="285">
        <v>31</v>
      </c>
      <c r="D1801" s="285"/>
      <c r="E1801" s="286">
        <v>37</v>
      </c>
      <c r="F1801" s="287"/>
      <c r="G1801" s="288"/>
      <c r="H1801" s="289">
        <f t="shared" ref="H1801:J1802" si="973">H1802</f>
        <v>108000</v>
      </c>
      <c r="I1801" s="289">
        <f t="shared" si="973"/>
        <v>0</v>
      </c>
      <c r="J1801" s="289">
        <f t="shared" si="973"/>
        <v>20000</v>
      </c>
      <c r="K1801" s="289">
        <f t="shared" si="970"/>
        <v>128000</v>
      </c>
    </row>
    <row r="1802" spans="1:11" s="243" customFormat="1" x14ac:dyDescent="0.2">
      <c r="A1802" s="185" t="s">
        <v>655</v>
      </c>
      <c r="B1802" s="168" t="s">
        <v>926</v>
      </c>
      <c r="C1802" s="169">
        <v>31</v>
      </c>
      <c r="D1802" s="185"/>
      <c r="E1802" s="187">
        <v>372</v>
      </c>
      <c r="F1802" s="230"/>
      <c r="G1802" s="197"/>
      <c r="H1802" s="175">
        <f t="shared" si="973"/>
        <v>108000</v>
      </c>
      <c r="I1802" s="175">
        <f t="shared" si="973"/>
        <v>0</v>
      </c>
      <c r="J1802" s="175">
        <f t="shared" si="973"/>
        <v>20000</v>
      </c>
      <c r="K1802" s="175">
        <f t="shared" si="970"/>
        <v>128000</v>
      </c>
    </row>
    <row r="1803" spans="1:11" s="223" customFormat="1" ht="15" x14ac:dyDescent="0.2">
      <c r="A1803" s="146" t="s">
        <v>655</v>
      </c>
      <c r="B1803" s="144" t="s">
        <v>926</v>
      </c>
      <c r="C1803" s="145">
        <v>31</v>
      </c>
      <c r="D1803" s="146" t="s">
        <v>25</v>
      </c>
      <c r="E1803" s="188">
        <v>3721</v>
      </c>
      <c r="F1803" s="228" t="s">
        <v>149</v>
      </c>
      <c r="G1803" s="189"/>
      <c r="H1803" s="222">
        <v>108000</v>
      </c>
      <c r="I1803" s="222"/>
      <c r="J1803" s="222">
        <v>20000</v>
      </c>
      <c r="K1803" s="222">
        <f t="shared" si="970"/>
        <v>128000</v>
      </c>
    </row>
    <row r="1804" spans="1:11" s="223" customFormat="1" x14ac:dyDescent="0.2">
      <c r="A1804" s="352" t="s">
        <v>655</v>
      </c>
      <c r="B1804" s="302" t="s">
        <v>926</v>
      </c>
      <c r="C1804" s="285">
        <v>31</v>
      </c>
      <c r="D1804" s="285"/>
      <c r="E1804" s="286">
        <v>38</v>
      </c>
      <c r="F1804" s="287"/>
      <c r="G1804" s="288"/>
      <c r="H1804" s="289">
        <f t="shared" ref="H1804:J1805" si="974">H1805</f>
        <v>5000</v>
      </c>
      <c r="I1804" s="289">
        <f t="shared" si="974"/>
        <v>0</v>
      </c>
      <c r="J1804" s="289">
        <f t="shared" si="974"/>
        <v>10000</v>
      </c>
      <c r="K1804" s="289">
        <f t="shared" si="970"/>
        <v>15000</v>
      </c>
    </row>
    <row r="1805" spans="1:11" s="223" customFormat="1" x14ac:dyDescent="0.2">
      <c r="A1805" s="185" t="s">
        <v>655</v>
      </c>
      <c r="B1805" s="168" t="s">
        <v>926</v>
      </c>
      <c r="C1805" s="169">
        <v>31</v>
      </c>
      <c r="D1805" s="185"/>
      <c r="E1805" s="187">
        <v>383</v>
      </c>
      <c r="F1805" s="228"/>
      <c r="G1805" s="189"/>
      <c r="H1805" s="175">
        <f t="shared" si="974"/>
        <v>5000</v>
      </c>
      <c r="I1805" s="175">
        <f t="shared" si="974"/>
        <v>0</v>
      </c>
      <c r="J1805" s="175">
        <f t="shared" si="974"/>
        <v>10000</v>
      </c>
      <c r="K1805" s="175">
        <f t="shared" si="970"/>
        <v>15000</v>
      </c>
    </row>
    <row r="1806" spans="1:11" s="152" customFormat="1" x14ac:dyDescent="0.2">
      <c r="A1806" s="146" t="s">
        <v>655</v>
      </c>
      <c r="B1806" s="144" t="s">
        <v>926</v>
      </c>
      <c r="C1806" s="145">
        <v>31</v>
      </c>
      <c r="D1806" s="146" t="s">
        <v>25</v>
      </c>
      <c r="E1806" s="188">
        <v>3835</v>
      </c>
      <c r="F1806" s="228" t="s">
        <v>613</v>
      </c>
      <c r="G1806" s="189"/>
      <c r="H1806" s="222">
        <v>5000</v>
      </c>
      <c r="I1806" s="222"/>
      <c r="J1806" s="222">
        <v>10000</v>
      </c>
      <c r="K1806" s="222">
        <f t="shared" si="970"/>
        <v>15000</v>
      </c>
    </row>
    <row r="1807" spans="1:11" s="223" customFormat="1" x14ac:dyDescent="0.2">
      <c r="A1807" s="352" t="s">
        <v>655</v>
      </c>
      <c r="B1807" s="302" t="s">
        <v>926</v>
      </c>
      <c r="C1807" s="285">
        <v>43</v>
      </c>
      <c r="D1807" s="285"/>
      <c r="E1807" s="286">
        <v>32</v>
      </c>
      <c r="F1807" s="287"/>
      <c r="G1807" s="288"/>
      <c r="H1807" s="289">
        <f t="shared" ref="H1807:I1807" si="975">H1808+H1810</f>
        <v>140000</v>
      </c>
      <c r="I1807" s="289">
        <f t="shared" si="975"/>
        <v>0</v>
      </c>
      <c r="J1807" s="289">
        <f t="shared" ref="J1807" si="976">J1808+J1810</f>
        <v>0</v>
      </c>
      <c r="K1807" s="289">
        <f t="shared" si="970"/>
        <v>140000</v>
      </c>
    </row>
    <row r="1808" spans="1:11" x14ac:dyDescent="0.2">
      <c r="A1808" s="181" t="s">
        <v>655</v>
      </c>
      <c r="B1808" s="153" t="s">
        <v>926</v>
      </c>
      <c r="C1808" s="154">
        <v>43</v>
      </c>
      <c r="D1808" s="181"/>
      <c r="E1808" s="176">
        <v>321</v>
      </c>
      <c r="F1808" s="225"/>
      <c r="G1808" s="157"/>
      <c r="H1808" s="158">
        <f t="shared" ref="H1808:J1808" si="977">H1809</f>
        <v>40000</v>
      </c>
      <c r="I1808" s="158">
        <f t="shared" si="977"/>
        <v>0</v>
      </c>
      <c r="J1808" s="158">
        <f t="shared" si="977"/>
        <v>0</v>
      </c>
      <c r="K1808" s="158">
        <f t="shared" si="970"/>
        <v>40000</v>
      </c>
    </row>
    <row r="1809" spans="1:11" ht="15" x14ac:dyDescent="0.2">
      <c r="A1809" s="182" t="s">
        <v>655</v>
      </c>
      <c r="B1809" s="160" t="s">
        <v>926</v>
      </c>
      <c r="C1809" s="161">
        <v>43</v>
      </c>
      <c r="D1809" s="182" t="s">
        <v>25</v>
      </c>
      <c r="E1809" s="183">
        <v>3211</v>
      </c>
      <c r="F1809" s="226" t="s">
        <v>110</v>
      </c>
      <c r="G1809" s="164"/>
      <c r="H1809" s="222">
        <v>40000</v>
      </c>
      <c r="I1809" s="222"/>
      <c r="J1809" s="222"/>
      <c r="K1809" s="222">
        <f t="shared" si="970"/>
        <v>40000</v>
      </c>
    </row>
    <row r="1810" spans="1:11" x14ac:dyDescent="0.2">
      <c r="A1810" s="181" t="s">
        <v>655</v>
      </c>
      <c r="B1810" s="153" t="s">
        <v>926</v>
      </c>
      <c r="C1810" s="154">
        <v>43</v>
      </c>
      <c r="D1810" s="181"/>
      <c r="E1810" s="176">
        <v>322</v>
      </c>
      <c r="F1810" s="225"/>
      <c r="G1810" s="157"/>
      <c r="H1810" s="158">
        <f t="shared" ref="H1810:J1810" si="978">H1811</f>
        <v>100000</v>
      </c>
      <c r="I1810" s="158">
        <f t="shared" si="978"/>
        <v>0</v>
      </c>
      <c r="J1810" s="158">
        <f t="shared" si="978"/>
        <v>0</v>
      </c>
      <c r="K1810" s="158">
        <f t="shared" si="970"/>
        <v>100000</v>
      </c>
    </row>
    <row r="1811" spans="1:11" s="223" customFormat="1" ht="15" x14ac:dyDescent="0.2">
      <c r="A1811" s="182" t="s">
        <v>655</v>
      </c>
      <c r="B1811" s="160" t="s">
        <v>926</v>
      </c>
      <c r="C1811" s="161">
        <v>43</v>
      </c>
      <c r="D1811" s="182" t="s">
        <v>25</v>
      </c>
      <c r="E1811" s="183">
        <v>3223</v>
      </c>
      <c r="F1811" s="226" t="s">
        <v>115</v>
      </c>
      <c r="G1811" s="220"/>
      <c r="H1811" s="222">
        <v>100000</v>
      </c>
      <c r="I1811" s="222"/>
      <c r="J1811" s="222"/>
      <c r="K1811" s="222">
        <f t="shared" si="970"/>
        <v>100000</v>
      </c>
    </row>
    <row r="1812" spans="1:11" s="223" customFormat="1" ht="33.75" x14ac:dyDescent="0.2">
      <c r="A1812" s="353" t="s">
        <v>655</v>
      </c>
      <c r="B1812" s="296" t="s">
        <v>270</v>
      </c>
      <c r="C1812" s="296"/>
      <c r="D1812" s="296"/>
      <c r="E1812" s="297"/>
      <c r="F1812" s="299" t="s">
        <v>614</v>
      </c>
      <c r="G1812" s="300" t="s">
        <v>689</v>
      </c>
      <c r="H1812" s="301">
        <f>H1813</f>
        <v>3709000</v>
      </c>
      <c r="I1812" s="301">
        <f>I1813</f>
        <v>0</v>
      </c>
      <c r="J1812" s="301">
        <f>J1813</f>
        <v>0</v>
      </c>
      <c r="K1812" s="301">
        <f t="shared" si="970"/>
        <v>3709000</v>
      </c>
    </row>
    <row r="1813" spans="1:11" x14ac:dyDescent="0.2">
      <c r="A1813" s="352" t="s">
        <v>655</v>
      </c>
      <c r="B1813" s="302" t="s">
        <v>270</v>
      </c>
      <c r="C1813" s="285">
        <v>31</v>
      </c>
      <c r="D1813" s="285"/>
      <c r="E1813" s="286">
        <v>42</v>
      </c>
      <c r="F1813" s="287"/>
      <c r="G1813" s="288"/>
      <c r="H1813" s="289">
        <f t="shared" ref="H1813:I1813" si="979">H1814+H1821</f>
        <v>3709000</v>
      </c>
      <c r="I1813" s="289">
        <f t="shared" si="979"/>
        <v>0</v>
      </c>
      <c r="J1813" s="289">
        <f t="shared" ref="J1813" si="980">J1814+J1821</f>
        <v>0</v>
      </c>
      <c r="K1813" s="289">
        <f t="shared" si="970"/>
        <v>3709000</v>
      </c>
    </row>
    <row r="1814" spans="1:11" x14ac:dyDescent="0.2">
      <c r="A1814" s="181" t="s">
        <v>655</v>
      </c>
      <c r="B1814" s="153" t="s">
        <v>270</v>
      </c>
      <c r="C1814" s="154">
        <v>31</v>
      </c>
      <c r="D1814" s="181"/>
      <c r="E1814" s="176">
        <v>422</v>
      </c>
      <c r="F1814" s="225"/>
      <c r="G1814" s="157"/>
      <c r="H1814" s="158">
        <f t="shared" ref="H1814:I1814" si="981">SUM(H1815:H1820)</f>
        <v>3040000</v>
      </c>
      <c r="I1814" s="158">
        <f t="shared" si="981"/>
        <v>0</v>
      </c>
      <c r="J1814" s="158">
        <f t="shared" ref="J1814" si="982">SUM(J1815:J1820)</f>
        <v>0</v>
      </c>
      <c r="K1814" s="158">
        <f t="shared" si="970"/>
        <v>3040000</v>
      </c>
    </row>
    <row r="1815" spans="1:11" ht="15" x14ac:dyDescent="0.2">
      <c r="A1815" s="182" t="s">
        <v>655</v>
      </c>
      <c r="B1815" s="160" t="s">
        <v>270</v>
      </c>
      <c r="C1815" s="161">
        <v>31</v>
      </c>
      <c r="D1815" s="182" t="s">
        <v>25</v>
      </c>
      <c r="E1815" s="183">
        <v>4221</v>
      </c>
      <c r="F1815" s="226" t="s">
        <v>129</v>
      </c>
      <c r="G1815" s="220"/>
      <c r="H1815" s="222">
        <v>385000</v>
      </c>
      <c r="I1815" s="222"/>
      <c r="J1815" s="222"/>
      <c r="K1815" s="222">
        <f t="shared" si="970"/>
        <v>385000</v>
      </c>
    </row>
    <row r="1816" spans="1:11" s="223" customFormat="1" ht="15" x14ac:dyDescent="0.2">
      <c r="A1816" s="146" t="s">
        <v>655</v>
      </c>
      <c r="B1816" s="144" t="s">
        <v>270</v>
      </c>
      <c r="C1816" s="145">
        <v>31</v>
      </c>
      <c r="D1816" s="146" t="s">
        <v>25</v>
      </c>
      <c r="E1816" s="188">
        <v>4222</v>
      </c>
      <c r="F1816" s="228" t="s">
        <v>130</v>
      </c>
      <c r="G1816" s="205"/>
      <c r="H1816" s="222">
        <v>25000</v>
      </c>
      <c r="I1816" s="222"/>
      <c r="J1816" s="222"/>
      <c r="K1816" s="222">
        <f t="shared" si="970"/>
        <v>25000</v>
      </c>
    </row>
    <row r="1817" spans="1:11" s="258" customFormat="1" ht="15" x14ac:dyDescent="0.2">
      <c r="A1817" s="146" t="s">
        <v>655</v>
      </c>
      <c r="B1817" s="144" t="s">
        <v>270</v>
      </c>
      <c r="C1817" s="145">
        <v>31</v>
      </c>
      <c r="D1817" s="146" t="s">
        <v>25</v>
      </c>
      <c r="E1817" s="188">
        <v>4223</v>
      </c>
      <c r="F1817" s="228" t="s">
        <v>131</v>
      </c>
      <c r="G1817" s="205"/>
      <c r="H1817" s="222">
        <v>35000</v>
      </c>
      <c r="I1817" s="222"/>
      <c r="J1817" s="222"/>
      <c r="K1817" s="222">
        <f t="shared" si="970"/>
        <v>35000</v>
      </c>
    </row>
    <row r="1818" spans="1:11" ht="15" x14ac:dyDescent="0.2">
      <c r="A1818" s="182" t="s">
        <v>655</v>
      </c>
      <c r="B1818" s="160" t="s">
        <v>270</v>
      </c>
      <c r="C1818" s="161">
        <v>31</v>
      </c>
      <c r="D1818" s="182" t="s">
        <v>25</v>
      </c>
      <c r="E1818" s="183">
        <v>4224</v>
      </c>
      <c r="F1818" s="226" t="s">
        <v>624</v>
      </c>
      <c r="G1818" s="220"/>
      <c r="H1818" s="222">
        <v>35000</v>
      </c>
      <c r="I1818" s="222"/>
      <c r="J1818" s="222"/>
      <c r="K1818" s="222">
        <f t="shared" si="970"/>
        <v>35000</v>
      </c>
    </row>
    <row r="1819" spans="1:11" s="223" customFormat="1" ht="15" x14ac:dyDescent="0.2">
      <c r="A1819" s="182" t="s">
        <v>655</v>
      </c>
      <c r="B1819" s="160" t="s">
        <v>270</v>
      </c>
      <c r="C1819" s="161">
        <v>31</v>
      </c>
      <c r="D1819" s="182" t="s">
        <v>25</v>
      </c>
      <c r="E1819" s="183">
        <v>4225</v>
      </c>
      <c r="F1819" s="226" t="s">
        <v>134</v>
      </c>
      <c r="G1819" s="220"/>
      <c r="H1819" s="222">
        <v>2320000</v>
      </c>
      <c r="I1819" s="222"/>
      <c r="J1819" s="222"/>
      <c r="K1819" s="222">
        <f t="shared" si="970"/>
        <v>2320000</v>
      </c>
    </row>
    <row r="1820" spans="1:11" s="223" customFormat="1" ht="15" x14ac:dyDescent="0.2">
      <c r="A1820" s="182" t="s">
        <v>655</v>
      </c>
      <c r="B1820" s="160" t="s">
        <v>270</v>
      </c>
      <c r="C1820" s="161">
        <v>31</v>
      </c>
      <c r="D1820" s="182" t="s">
        <v>25</v>
      </c>
      <c r="E1820" s="183">
        <v>4227</v>
      </c>
      <c r="F1820" s="226" t="s">
        <v>132</v>
      </c>
      <c r="G1820" s="220"/>
      <c r="H1820" s="222">
        <v>240000</v>
      </c>
      <c r="I1820" s="222"/>
      <c r="J1820" s="222"/>
      <c r="K1820" s="222">
        <f t="shared" si="970"/>
        <v>240000</v>
      </c>
    </row>
    <row r="1821" spans="1:11" x14ac:dyDescent="0.2">
      <c r="A1821" s="181" t="s">
        <v>655</v>
      </c>
      <c r="B1821" s="153" t="s">
        <v>270</v>
      </c>
      <c r="C1821" s="154">
        <v>31</v>
      </c>
      <c r="D1821" s="181"/>
      <c r="E1821" s="211">
        <v>426</v>
      </c>
      <c r="F1821" s="235"/>
      <c r="G1821" s="212"/>
      <c r="H1821" s="184">
        <f t="shared" ref="H1821:J1821" si="983">H1822</f>
        <v>669000</v>
      </c>
      <c r="I1821" s="184">
        <f t="shared" si="983"/>
        <v>0</v>
      </c>
      <c r="J1821" s="184">
        <f t="shared" si="983"/>
        <v>0</v>
      </c>
      <c r="K1821" s="184">
        <f t="shared" si="970"/>
        <v>669000</v>
      </c>
    </row>
    <row r="1822" spans="1:11" ht="15" x14ac:dyDescent="0.2">
      <c r="A1822" s="182" t="s">
        <v>655</v>
      </c>
      <c r="B1822" s="160" t="s">
        <v>270</v>
      </c>
      <c r="C1822" s="161">
        <v>31</v>
      </c>
      <c r="D1822" s="182" t="s">
        <v>25</v>
      </c>
      <c r="E1822" s="183">
        <v>4262</v>
      </c>
      <c r="F1822" s="226" t="s">
        <v>135</v>
      </c>
      <c r="G1822" s="220"/>
      <c r="H1822" s="222">
        <v>669000</v>
      </c>
      <c r="I1822" s="222"/>
      <c r="J1822" s="222"/>
      <c r="K1822" s="222">
        <f t="shared" si="970"/>
        <v>669000</v>
      </c>
    </row>
    <row r="1823" spans="1:11" s="223" customFormat="1" ht="33.75" x14ac:dyDescent="0.2">
      <c r="A1823" s="308" t="s">
        <v>655</v>
      </c>
      <c r="B1823" s="295" t="s">
        <v>672</v>
      </c>
      <c r="C1823" s="295"/>
      <c r="D1823" s="295"/>
      <c r="E1823" s="304"/>
      <c r="F1823" s="299" t="s">
        <v>35</v>
      </c>
      <c r="G1823" s="300" t="s">
        <v>689</v>
      </c>
      <c r="H1823" s="301">
        <f t="shared" ref="H1823:J1823" si="984">H1824</f>
        <v>400000</v>
      </c>
      <c r="I1823" s="301">
        <f t="shared" si="984"/>
        <v>0</v>
      </c>
      <c r="J1823" s="301">
        <f t="shared" si="984"/>
        <v>0</v>
      </c>
      <c r="K1823" s="301">
        <f t="shared" si="970"/>
        <v>400000</v>
      </c>
    </row>
    <row r="1824" spans="1:11" x14ac:dyDescent="0.2">
      <c r="A1824" s="352" t="s">
        <v>655</v>
      </c>
      <c r="B1824" s="302" t="s">
        <v>672</v>
      </c>
      <c r="C1824" s="285">
        <v>31</v>
      </c>
      <c r="D1824" s="285"/>
      <c r="E1824" s="286">
        <v>42</v>
      </c>
      <c r="F1824" s="287"/>
      <c r="G1824" s="288"/>
      <c r="H1824" s="289">
        <f t="shared" ref="H1824:J1824" si="985">H1825</f>
        <v>400000</v>
      </c>
      <c r="I1824" s="289">
        <f t="shared" si="985"/>
        <v>0</v>
      </c>
      <c r="J1824" s="289">
        <f t="shared" si="985"/>
        <v>0</v>
      </c>
      <c r="K1824" s="289">
        <f t="shared" si="970"/>
        <v>400000</v>
      </c>
    </row>
    <row r="1825" spans="1:11" x14ac:dyDescent="0.2">
      <c r="A1825" s="238" t="s">
        <v>655</v>
      </c>
      <c r="B1825" s="247" t="s">
        <v>672</v>
      </c>
      <c r="C1825" s="237">
        <v>31</v>
      </c>
      <c r="D1825" s="238"/>
      <c r="E1825" s="248">
        <v>423</v>
      </c>
      <c r="F1825" s="245"/>
      <c r="G1825" s="209"/>
      <c r="H1825" s="184">
        <f t="shared" ref="H1825:I1825" si="986">H1826+H1827</f>
        <v>400000</v>
      </c>
      <c r="I1825" s="184">
        <f t="shared" si="986"/>
        <v>0</v>
      </c>
      <c r="J1825" s="184">
        <f t="shared" ref="J1825" si="987">J1826+J1827</f>
        <v>0</v>
      </c>
      <c r="K1825" s="184">
        <f t="shared" si="970"/>
        <v>400000</v>
      </c>
    </row>
    <row r="1826" spans="1:11" s="223" customFormat="1" ht="15" x14ac:dyDescent="0.2">
      <c r="A1826" s="182" t="s">
        <v>655</v>
      </c>
      <c r="B1826" s="160" t="s">
        <v>672</v>
      </c>
      <c r="C1826" s="161">
        <v>31</v>
      </c>
      <c r="D1826" s="182" t="s">
        <v>25</v>
      </c>
      <c r="E1826" s="183">
        <v>4231</v>
      </c>
      <c r="F1826" s="321" t="s">
        <v>128</v>
      </c>
      <c r="G1826" s="220"/>
      <c r="H1826" s="222">
        <v>350000</v>
      </c>
      <c r="I1826" s="222"/>
      <c r="J1826" s="222"/>
      <c r="K1826" s="222">
        <f t="shared" si="970"/>
        <v>350000</v>
      </c>
    </row>
    <row r="1827" spans="1:11" s="223" customFormat="1" ht="30" x14ac:dyDescent="0.2">
      <c r="A1827" s="182" t="s">
        <v>655</v>
      </c>
      <c r="B1827" s="160" t="s">
        <v>672</v>
      </c>
      <c r="C1827" s="161">
        <v>31</v>
      </c>
      <c r="D1827" s="182" t="s">
        <v>25</v>
      </c>
      <c r="E1827" s="183">
        <v>4233</v>
      </c>
      <c r="F1827" s="321" t="s">
        <v>142</v>
      </c>
      <c r="G1827" s="220"/>
      <c r="H1827" s="222">
        <v>50000</v>
      </c>
      <c r="I1827" s="222"/>
      <c r="J1827" s="222"/>
      <c r="K1827" s="222">
        <f t="shared" si="970"/>
        <v>50000</v>
      </c>
    </row>
    <row r="1828" spans="1:11" ht="33.75" x14ac:dyDescent="0.2">
      <c r="A1828" s="353" t="s">
        <v>655</v>
      </c>
      <c r="B1828" s="296" t="s">
        <v>676</v>
      </c>
      <c r="C1828" s="296"/>
      <c r="D1828" s="296"/>
      <c r="E1828" s="297"/>
      <c r="F1828" s="299" t="s">
        <v>79</v>
      </c>
      <c r="G1828" s="300" t="s">
        <v>689</v>
      </c>
      <c r="H1828" s="301">
        <f t="shared" ref="H1828:I1828" si="988">H1829+H1836+H1839</f>
        <v>146000</v>
      </c>
      <c r="I1828" s="301">
        <f t="shared" si="988"/>
        <v>0</v>
      </c>
      <c r="J1828" s="301">
        <f t="shared" ref="J1828" si="989">J1829+J1836+J1839</f>
        <v>0</v>
      </c>
      <c r="K1828" s="301">
        <f t="shared" si="970"/>
        <v>146000</v>
      </c>
    </row>
    <row r="1829" spans="1:11" x14ac:dyDescent="0.2">
      <c r="A1829" s="352" t="s">
        <v>655</v>
      </c>
      <c r="B1829" s="302" t="s">
        <v>676</v>
      </c>
      <c r="C1829" s="285">
        <v>11</v>
      </c>
      <c r="D1829" s="285"/>
      <c r="E1829" s="286">
        <v>31</v>
      </c>
      <c r="F1829" s="287"/>
      <c r="G1829" s="288"/>
      <c r="H1829" s="289">
        <f t="shared" ref="H1829:I1829" si="990">H1830+H1833</f>
        <v>66000</v>
      </c>
      <c r="I1829" s="289">
        <f t="shared" si="990"/>
        <v>0</v>
      </c>
      <c r="J1829" s="289">
        <f t="shared" ref="J1829" si="991">J1830+J1833</f>
        <v>0</v>
      </c>
      <c r="K1829" s="289">
        <f t="shared" si="970"/>
        <v>66000</v>
      </c>
    </row>
    <row r="1830" spans="1:11" x14ac:dyDescent="0.2">
      <c r="A1830" s="254" t="s">
        <v>655</v>
      </c>
      <c r="B1830" s="237" t="s">
        <v>676</v>
      </c>
      <c r="C1830" s="154">
        <v>11</v>
      </c>
      <c r="D1830" s="181"/>
      <c r="E1830" s="176">
        <v>311</v>
      </c>
      <c r="F1830" s="225"/>
      <c r="G1830" s="209"/>
      <c r="H1830" s="184">
        <f t="shared" ref="H1830:I1830" si="992">SUM(H1831:H1832)</f>
        <v>56500</v>
      </c>
      <c r="I1830" s="184">
        <f t="shared" si="992"/>
        <v>0</v>
      </c>
      <c r="J1830" s="184">
        <f t="shared" ref="J1830" si="993">SUM(J1831:J1832)</f>
        <v>0</v>
      </c>
      <c r="K1830" s="184">
        <f t="shared" si="970"/>
        <v>56500</v>
      </c>
    </row>
    <row r="1831" spans="1:11" ht="15" x14ac:dyDescent="0.2">
      <c r="A1831" s="162" t="s">
        <v>655</v>
      </c>
      <c r="B1831" s="161" t="s">
        <v>676</v>
      </c>
      <c r="C1831" s="161">
        <v>11</v>
      </c>
      <c r="D1831" s="182" t="s">
        <v>25</v>
      </c>
      <c r="E1831" s="183">
        <v>3111</v>
      </c>
      <c r="F1831" s="226" t="s">
        <v>19</v>
      </c>
      <c r="G1831" s="220"/>
      <c r="H1831" s="244">
        <v>46000</v>
      </c>
      <c r="I1831" s="244"/>
      <c r="J1831" s="244"/>
      <c r="K1831" s="244">
        <f t="shared" si="970"/>
        <v>46000</v>
      </c>
    </row>
    <row r="1832" spans="1:11" s="223" customFormat="1" ht="15" x14ac:dyDescent="0.2">
      <c r="A1832" s="162" t="s">
        <v>655</v>
      </c>
      <c r="B1832" s="161" t="s">
        <v>676</v>
      </c>
      <c r="C1832" s="161">
        <v>11</v>
      </c>
      <c r="D1832" s="182" t="s">
        <v>25</v>
      </c>
      <c r="E1832" s="183">
        <v>3114</v>
      </c>
      <c r="F1832" s="226" t="s">
        <v>21</v>
      </c>
      <c r="G1832" s="220"/>
      <c r="H1832" s="244">
        <v>10500</v>
      </c>
      <c r="I1832" s="244"/>
      <c r="J1832" s="244"/>
      <c r="K1832" s="244">
        <f t="shared" si="970"/>
        <v>10500</v>
      </c>
    </row>
    <row r="1833" spans="1:11" s="223" customFormat="1" x14ac:dyDescent="0.2">
      <c r="A1833" s="254" t="s">
        <v>655</v>
      </c>
      <c r="B1833" s="237" t="s">
        <v>676</v>
      </c>
      <c r="C1833" s="154">
        <v>11</v>
      </c>
      <c r="D1833" s="181"/>
      <c r="E1833" s="176">
        <v>313</v>
      </c>
      <c r="F1833" s="225"/>
      <c r="G1833" s="209"/>
      <c r="H1833" s="184">
        <f>SUM(H1834:H1835)</f>
        <v>9500</v>
      </c>
      <c r="I1833" s="184">
        <f>SUM(I1834:I1835)</f>
        <v>0</v>
      </c>
      <c r="J1833" s="184">
        <f>SUM(J1834:J1835)</f>
        <v>0</v>
      </c>
      <c r="K1833" s="184">
        <f t="shared" si="970"/>
        <v>9500</v>
      </c>
    </row>
    <row r="1834" spans="1:11" s="223" customFormat="1" ht="15" x14ac:dyDescent="0.2">
      <c r="A1834" s="162" t="s">
        <v>655</v>
      </c>
      <c r="B1834" s="161" t="s">
        <v>676</v>
      </c>
      <c r="C1834" s="161">
        <v>11</v>
      </c>
      <c r="D1834" s="182" t="s">
        <v>25</v>
      </c>
      <c r="E1834" s="183">
        <v>3132</v>
      </c>
      <c r="F1834" s="226" t="s">
        <v>280</v>
      </c>
      <c r="G1834" s="220"/>
      <c r="H1834" s="244">
        <v>8500</v>
      </c>
      <c r="I1834" s="244"/>
      <c r="J1834" s="244"/>
      <c r="K1834" s="244">
        <f t="shared" si="970"/>
        <v>8500</v>
      </c>
    </row>
    <row r="1835" spans="1:11" ht="30" x14ac:dyDescent="0.2">
      <c r="A1835" s="162" t="s">
        <v>655</v>
      </c>
      <c r="B1835" s="161" t="s">
        <v>676</v>
      </c>
      <c r="C1835" s="161">
        <v>11</v>
      </c>
      <c r="D1835" s="182" t="s">
        <v>25</v>
      </c>
      <c r="E1835" s="183">
        <v>3133</v>
      </c>
      <c r="F1835" s="226" t="s">
        <v>258</v>
      </c>
      <c r="G1835" s="220"/>
      <c r="H1835" s="244">
        <v>1000</v>
      </c>
      <c r="I1835" s="244"/>
      <c r="J1835" s="244"/>
      <c r="K1835" s="244">
        <f t="shared" si="970"/>
        <v>1000</v>
      </c>
    </row>
    <row r="1836" spans="1:11" s="223" customFormat="1" x14ac:dyDescent="0.2">
      <c r="A1836" s="352" t="s">
        <v>655</v>
      </c>
      <c r="B1836" s="302" t="s">
        <v>676</v>
      </c>
      <c r="C1836" s="285">
        <v>11</v>
      </c>
      <c r="D1836" s="285"/>
      <c r="E1836" s="286">
        <v>32</v>
      </c>
      <c r="F1836" s="287"/>
      <c r="G1836" s="288"/>
      <c r="H1836" s="289">
        <f t="shared" ref="H1836:J1837" si="994">H1837</f>
        <v>49000</v>
      </c>
      <c r="I1836" s="289">
        <f t="shared" si="994"/>
        <v>0</v>
      </c>
      <c r="J1836" s="289">
        <f t="shared" si="994"/>
        <v>0</v>
      </c>
      <c r="K1836" s="289">
        <f t="shared" si="970"/>
        <v>49000</v>
      </c>
    </row>
    <row r="1837" spans="1:11" x14ac:dyDescent="0.2">
      <c r="A1837" s="254" t="s">
        <v>655</v>
      </c>
      <c r="B1837" s="237" t="s">
        <v>676</v>
      </c>
      <c r="C1837" s="154">
        <v>11</v>
      </c>
      <c r="D1837" s="181"/>
      <c r="E1837" s="176">
        <v>329</v>
      </c>
      <c r="F1837" s="226"/>
      <c r="G1837" s="209"/>
      <c r="H1837" s="184">
        <f t="shared" si="994"/>
        <v>49000</v>
      </c>
      <c r="I1837" s="184">
        <f t="shared" si="994"/>
        <v>0</v>
      </c>
      <c r="J1837" s="184">
        <f t="shared" si="994"/>
        <v>0</v>
      </c>
      <c r="K1837" s="184">
        <f t="shared" si="970"/>
        <v>49000</v>
      </c>
    </row>
    <row r="1838" spans="1:11" s="223" customFormat="1" ht="15" x14ac:dyDescent="0.2">
      <c r="A1838" s="162" t="s">
        <v>655</v>
      </c>
      <c r="B1838" s="161" t="s">
        <v>676</v>
      </c>
      <c r="C1838" s="161">
        <v>11</v>
      </c>
      <c r="D1838" s="182" t="s">
        <v>25</v>
      </c>
      <c r="E1838" s="183">
        <v>3296</v>
      </c>
      <c r="F1838" s="226" t="s">
        <v>612</v>
      </c>
      <c r="G1838" s="220"/>
      <c r="H1838" s="244">
        <v>49000</v>
      </c>
      <c r="I1838" s="244"/>
      <c r="J1838" s="244"/>
      <c r="K1838" s="244">
        <f t="shared" si="970"/>
        <v>49000</v>
      </c>
    </row>
    <row r="1839" spans="1:11" x14ac:dyDescent="0.2">
      <c r="A1839" s="352" t="s">
        <v>655</v>
      </c>
      <c r="B1839" s="302" t="s">
        <v>676</v>
      </c>
      <c r="C1839" s="285">
        <v>11</v>
      </c>
      <c r="D1839" s="285"/>
      <c r="E1839" s="286">
        <v>34</v>
      </c>
      <c r="F1839" s="287"/>
      <c r="G1839" s="288"/>
      <c r="H1839" s="289">
        <f t="shared" ref="H1839:J1839" si="995">H1840</f>
        <v>31000</v>
      </c>
      <c r="I1839" s="289">
        <f t="shared" si="995"/>
        <v>0</v>
      </c>
      <c r="J1839" s="289">
        <f t="shared" si="995"/>
        <v>0</v>
      </c>
      <c r="K1839" s="289">
        <f t="shared" si="970"/>
        <v>31000</v>
      </c>
    </row>
    <row r="1840" spans="1:11" x14ac:dyDescent="0.2">
      <c r="A1840" s="254" t="s">
        <v>655</v>
      </c>
      <c r="B1840" s="237" t="s">
        <v>676</v>
      </c>
      <c r="C1840" s="154">
        <v>11</v>
      </c>
      <c r="D1840" s="181"/>
      <c r="E1840" s="176">
        <v>343</v>
      </c>
      <c r="F1840" s="225"/>
      <c r="G1840" s="209"/>
      <c r="H1840" s="184">
        <f t="shared" ref="H1840:I1840" si="996">H1841+H1842</f>
        <v>31000</v>
      </c>
      <c r="I1840" s="184">
        <f t="shared" si="996"/>
        <v>0</v>
      </c>
      <c r="J1840" s="184">
        <f t="shared" ref="J1840" si="997">J1841+J1842</f>
        <v>0</v>
      </c>
      <c r="K1840" s="184">
        <f t="shared" si="970"/>
        <v>31000</v>
      </c>
    </row>
    <row r="1841" spans="1:11" s="223" customFormat="1" ht="15" x14ac:dyDescent="0.2">
      <c r="A1841" s="162" t="s">
        <v>655</v>
      </c>
      <c r="B1841" s="161" t="s">
        <v>676</v>
      </c>
      <c r="C1841" s="161">
        <v>11</v>
      </c>
      <c r="D1841" s="182" t="s">
        <v>25</v>
      </c>
      <c r="E1841" s="183">
        <v>3431</v>
      </c>
      <c r="F1841" s="226" t="s">
        <v>153</v>
      </c>
      <c r="G1841" s="220"/>
      <c r="H1841" s="221">
        <v>2000</v>
      </c>
      <c r="I1841" s="221"/>
      <c r="J1841" s="221"/>
      <c r="K1841" s="221">
        <f t="shared" si="970"/>
        <v>2000</v>
      </c>
    </row>
    <row r="1842" spans="1:11" s="223" customFormat="1" ht="15" x14ac:dyDescent="0.2">
      <c r="A1842" s="162" t="s">
        <v>655</v>
      </c>
      <c r="B1842" s="161" t="s">
        <v>676</v>
      </c>
      <c r="C1842" s="161">
        <v>11</v>
      </c>
      <c r="D1842" s="182" t="s">
        <v>25</v>
      </c>
      <c r="E1842" s="183">
        <v>3433</v>
      </c>
      <c r="F1842" s="226" t="s">
        <v>126</v>
      </c>
      <c r="G1842" s="220"/>
      <c r="H1842" s="244">
        <v>29000</v>
      </c>
      <c r="I1842" s="244"/>
      <c r="J1842" s="244"/>
      <c r="K1842" s="244">
        <f t="shared" si="970"/>
        <v>29000</v>
      </c>
    </row>
    <row r="1843" spans="1:11" s="223" customFormat="1" x14ac:dyDescent="0.2">
      <c r="A1843" s="360" t="s">
        <v>674</v>
      </c>
      <c r="B1843" s="425" t="s">
        <v>683</v>
      </c>
      <c r="C1843" s="425"/>
      <c r="D1843" s="425"/>
      <c r="E1843" s="425"/>
      <c r="F1843" s="425"/>
      <c r="G1843" s="200"/>
      <c r="H1843" s="150">
        <f t="shared" ref="H1843:J1843" si="998">H1844</f>
        <v>107014499</v>
      </c>
      <c r="I1843" s="150">
        <f t="shared" si="998"/>
        <v>0</v>
      </c>
      <c r="J1843" s="150">
        <f t="shared" si="998"/>
        <v>0</v>
      </c>
      <c r="K1843" s="150">
        <f t="shared" si="970"/>
        <v>107014499</v>
      </c>
    </row>
    <row r="1844" spans="1:11" s="223" customFormat="1" ht="56.25" x14ac:dyDescent="0.2">
      <c r="A1844" s="358" t="s">
        <v>674</v>
      </c>
      <c r="B1844" s="315" t="s">
        <v>680</v>
      </c>
      <c r="C1844" s="315"/>
      <c r="D1844" s="315"/>
      <c r="E1844" s="316"/>
      <c r="F1844" s="313" t="s">
        <v>725</v>
      </c>
      <c r="G1844" s="300" t="s">
        <v>644</v>
      </c>
      <c r="H1844" s="301">
        <f>H1845+H1854+H1885+H1891+H1894+H1899+H1905+H1915+H1920+H1923</f>
        <v>107014499</v>
      </c>
      <c r="I1844" s="301">
        <f>I1845+I1854+I1885+I1891+I1894+I1899+I1905+I1915+I1920+I1923</f>
        <v>0</v>
      </c>
      <c r="J1844" s="301">
        <f>J1845+J1854+J1885+J1891+J1894+J1899+J1905+J1915+J1920+J1923</f>
        <v>0</v>
      </c>
      <c r="K1844" s="301">
        <f t="shared" si="970"/>
        <v>107014499</v>
      </c>
    </row>
    <row r="1845" spans="1:11" x14ac:dyDescent="0.2">
      <c r="A1845" s="352" t="s">
        <v>674</v>
      </c>
      <c r="B1845" s="302" t="s">
        <v>680</v>
      </c>
      <c r="C1845" s="285">
        <v>43</v>
      </c>
      <c r="D1845" s="285"/>
      <c r="E1845" s="286">
        <v>31</v>
      </c>
      <c r="F1845" s="287"/>
      <c r="G1845" s="288"/>
      <c r="H1845" s="289">
        <f t="shared" ref="H1845:I1845" si="999">H1846+H1850+H1852</f>
        <v>51044364</v>
      </c>
      <c r="I1845" s="289">
        <f t="shared" si="999"/>
        <v>0</v>
      </c>
      <c r="J1845" s="289">
        <f t="shared" ref="J1845" si="1000">J1846+J1850+J1852</f>
        <v>0</v>
      </c>
      <c r="K1845" s="289">
        <f t="shared" si="970"/>
        <v>51044364</v>
      </c>
    </row>
    <row r="1846" spans="1:11" s="223" customFormat="1" x14ac:dyDescent="0.2">
      <c r="A1846" s="170" t="s">
        <v>674</v>
      </c>
      <c r="B1846" s="169" t="s">
        <v>680</v>
      </c>
      <c r="C1846" s="169">
        <v>43</v>
      </c>
      <c r="D1846" s="169"/>
      <c r="E1846" s="187">
        <v>311</v>
      </c>
      <c r="F1846" s="230"/>
      <c r="G1846" s="197"/>
      <c r="H1846" s="158">
        <f t="shared" ref="H1846:I1846" si="1001">SUM(H1847:H1849)</f>
        <v>38850440</v>
      </c>
      <c r="I1846" s="158">
        <f t="shared" si="1001"/>
        <v>0</v>
      </c>
      <c r="J1846" s="158">
        <f t="shared" ref="J1846" si="1002">SUM(J1847:J1849)</f>
        <v>0</v>
      </c>
      <c r="K1846" s="158">
        <f t="shared" si="970"/>
        <v>38850440</v>
      </c>
    </row>
    <row r="1847" spans="1:11" s="223" customFormat="1" ht="15" x14ac:dyDescent="0.2">
      <c r="A1847" s="172" t="s">
        <v>674</v>
      </c>
      <c r="B1847" s="145" t="s">
        <v>680</v>
      </c>
      <c r="C1847" s="145">
        <v>43</v>
      </c>
      <c r="D1847" s="145" t="s">
        <v>697</v>
      </c>
      <c r="E1847" s="188">
        <v>3111</v>
      </c>
      <c r="F1847" s="228" t="s">
        <v>19</v>
      </c>
      <c r="G1847" s="205"/>
      <c r="H1847" s="222">
        <v>37532250</v>
      </c>
      <c r="I1847" s="222"/>
      <c r="J1847" s="222"/>
      <c r="K1847" s="222">
        <f t="shared" si="970"/>
        <v>37532250</v>
      </c>
    </row>
    <row r="1848" spans="1:11" s="223" customFormat="1" ht="15" x14ac:dyDescent="0.2">
      <c r="A1848" s="172" t="s">
        <v>674</v>
      </c>
      <c r="B1848" s="145" t="s">
        <v>680</v>
      </c>
      <c r="C1848" s="145">
        <v>43</v>
      </c>
      <c r="D1848" s="145" t="s">
        <v>697</v>
      </c>
      <c r="E1848" s="188">
        <v>3112</v>
      </c>
      <c r="F1848" s="228" t="s">
        <v>640</v>
      </c>
      <c r="G1848" s="205"/>
      <c r="H1848" s="222">
        <v>1271190</v>
      </c>
      <c r="I1848" s="222"/>
      <c r="J1848" s="222"/>
      <c r="K1848" s="222">
        <f t="shared" si="970"/>
        <v>1271190</v>
      </c>
    </row>
    <row r="1849" spans="1:11" s="223" customFormat="1" ht="15" x14ac:dyDescent="0.2">
      <c r="A1849" s="172" t="s">
        <v>674</v>
      </c>
      <c r="B1849" s="145" t="s">
        <v>680</v>
      </c>
      <c r="C1849" s="145">
        <v>43</v>
      </c>
      <c r="D1849" s="145" t="s">
        <v>697</v>
      </c>
      <c r="E1849" s="188">
        <v>3113</v>
      </c>
      <c r="F1849" s="228" t="s">
        <v>20</v>
      </c>
      <c r="G1849" s="205"/>
      <c r="H1849" s="222">
        <v>47000</v>
      </c>
      <c r="I1849" s="222"/>
      <c r="J1849" s="222"/>
      <c r="K1849" s="222">
        <f t="shared" si="970"/>
        <v>47000</v>
      </c>
    </row>
    <row r="1850" spans="1:11" x14ac:dyDescent="0.2">
      <c r="A1850" s="170" t="s">
        <v>674</v>
      </c>
      <c r="B1850" s="169" t="s">
        <v>680</v>
      </c>
      <c r="C1850" s="169">
        <v>43</v>
      </c>
      <c r="D1850" s="169"/>
      <c r="E1850" s="187">
        <v>312</v>
      </c>
      <c r="F1850" s="230"/>
      <c r="G1850" s="197"/>
      <c r="H1850" s="158">
        <f t="shared" ref="H1850:J1850" si="1003">H1851</f>
        <v>5758824</v>
      </c>
      <c r="I1850" s="158">
        <f t="shared" si="1003"/>
        <v>0</v>
      </c>
      <c r="J1850" s="158">
        <f t="shared" si="1003"/>
        <v>0</v>
      </c>
      <c r="K1850" s="158">
        <f t="shared" si="970"/>
        <v>5758824</v>
      </c>
    </row>
    <row r="1851" spans="1:11" s="223" customFormat="1" ht="15" x14ac:dyDescent="0.2">
      <c r="A1851" s="172" t="s">
        <v>674</v>
      </c>
      <c r="B1851" s="145" t="s">
        <v>680</v>
      </c>
      <c r="C1851" s="145">
        <v>43</v>
      </c>
      <c r="D1851" s="145" t="s">
        <v>697</v>
      </c>
      <c r="E1851" s="188">
        <v>3121</v>
      </c>
      <c r="F1851" s="228" t="s">
        <v>138</v>
      </c>
      <c r="G1851" s="205"/>
      <c r="H1851" s="222">
        <v>5758824</v>
      </c>
      <c r="I1851" s="222"/>
      <c r="J1851" s="222"/>
      <c r="K1851" s="222">
        <f t="shared" si="970"/>
        <v>5758824</v>
      </c>
    </row>
    <row r="1852" spans="1:11" s="223" customFormat="1" x14ac:dyDescent="0.2">
      <c r="A1852" s="170" t="s">
        <v>674</v>
      </c>
      <c r="B1852" s="169" t="s">
        <v>680</v>
      </c>
      <c r="C1852" s="169">
        <v>43</v>
      </c>
      <c r="D1852" s="169"/>
      <c r="E1852" s="187">
        <v>313</v>
      </c>
      <c r="F1852" s="230"/>
      <c r="G1852" s="197"/>
      <c r="H1852" s="158">
        <f t="shared" ref="H1852:J1852" si="1004">SUM(H1853:H1853)</f>
        <v>6435100</v>
      </c>
      <c r="I1852" s="158">
        <f t="shared" si="1004"/>
        <v>0</v>
      </c>
      <c r="J1852" s="158">
        <f t="shared" si="1004"/>
        <v>0</v>
      </c>
      <c r="K1852" s="158">
        <f t="shared" si="970"/>
        <v>6435100</v>
      </c>
    </row>
    <row r="1853" spans="1:11" s="223" customFormat="1" ht="15" x14ac:dyDescent="0.2">
      <c r="A1853" s="172" t="s">
        <v>674</v>
      </c>
      <c r="B1853" s="145" t="s">
        <v>680</v>
      </c>
      <c r="C1853" s="145">
        <v>43</v>
      </c>
      <c r="D1853" s="145" t="s">
        <v>697</v>
      </c>
      <c r="E1853" s="188">
        <v>3132</v>
      </c>
      <c r="F1853" s="228" t="s">
        <v>280</v>
      </c>
      <c r="G1853" s="205"/>
      <c r="H1853" s="222">
        <v>6435100</v>
      </c>
      <c r="I1853" s="222"/>
      <c r="J1853" s="222"/>
      <c r="K1853" s="222">
        <f t="shared" si="970"/>
        <v>6435100</v>
      </c>
    </row>
    <row r="1854" spans="1:11" s="223" customFormat="1" x14ac:dyDescent="0.2">
      <c r="A1854" s="352" t="s">
        <v>674</v>
      </c>
      <c r="B1854" s="302" t="s">
        <v>680</v>
      </c>
      <c r="C1854" s="285">
        <v>43</v>
      </c>
      <c r="D1854" s="285"/>
      <c r="E1854" s="286">
        <v>32</v>
      </c>
      <c r="F1854" s="287"/>
      <c r="G1854" s="288"/>
      <c r="H1854" s="289">
        <f>H1855+H1859+H1865+H1875+H1877</f>
        <v>40859584</v>
      </c>
      <c r="I1854" s="289">
        <f>I1855+I1859+I1865+I1875+I1877</f>
        <v>0</v>
      </c>
      <c r="J1854" s="289">
        <f>J1855+J1859+J1865+J1875+J1877</f>
        <v>0</v>
      </c>
      <c r="K1854" s="289">
        <f t="shared" si="970"/>
        <v>40859584</v>
      </c>
    </row>
    <row r="1855" spans="1:11" s="223" customFormat="1" x14ac:dyDescent="0.2">
      <c r="A1855" s="170" t="s">
        <v>674</v>
      </c>
      <c r="B1855" s="169" t="s">
        <v>680</v>
      </c>
      <c r="C1855" s="169">
        <v>43</v>
      </c>
      <c r="D1855" s="169"/>
      <c r="E1855" s="187">
        <v>321</v>
      </c>
      <c r="F1855" s="230"/>
      <c r="G1855" s="197"/>
      <c r="H1855" s="158">
        <f>SUM(H1856:H1858)</f>
        <v>3994850</v>
      </c>
      <c r="I1855" s="158">
        <f>SUM(I1856:I1858)</f>
        <v>0</v>
      </c>
      <c r="J1855" s="158">
        <f>SUM(J1856:J1858)</f>
        <v>0</v>
      </c>
      <c r="K1855" s="158">
        <f t="shared" si="970"/>
        <v>3994850</v>
      </c>
    </row>
    <row r="1856" spans="1:11" s="223" customFormat="1" ht="15" x14ac:dyDescent="0.2">
      <c r="A1856" s="172" t="s">
        <v>674</v>
      </c>
      <c r="B1856" s="145" t="s">
        <v>680</v>
      </c>
      <c r="C1856" s="145">
        <v>43</v>
      </c>
      <c r="D1856" s="145" t="s">
        <v>697</v>
      </c>
      <c r="E1856" s="188">
        <v>3211</v>
      </c>
      <c r="F1856" s="228" t="s">
        <v>110</v>
      </c>
      <c r="G1856" s="205"/>
      <c r="H1856" s="222">
        <v>2077100</v>
      </c>
      <c r="I1856" s="222"/>
      <c r="J1856" s="222"/>
      <c r="K1856" s="222">
        <f t="shared" si="970"/>
        <v>2077100</v>
      </c>
    </row>
    <row r="1857" spans="1:11" s="223" customFormat="1" ht="30" x14ac:dyDescent="0.2">
      <c r="A1857" s="172" t="s">
        <v>674</v>
      </c>
      <c r="B1857" s="145" t="s">
        <v>680</v>
      </c>
      <c r="C1857" s="145">
        <v>43</v>
      </c>
      <c r="D1857" s="145" t="s">
        <v>697</v>
      </c>
      <c r="E1857" s="188">
        <v>3212</v>
      </c>
      <c r="F1857" s="228" t="s">
        <v>111</v>
      </c>
      <c r="G1857" s="205"/>
      <c r="H1857" s="222">
        <v>1100000</v>
      </c>
      <c r="I1857" s="222"/>
      <c r="J1857" s="222"/>
      <c r="K1857" s="222">
        <f t="shared" si="970"/>
        <v>1100000</v>
      </c>
    </row>
    <row r="1858" spans="1:11" s="223" customFormat="1" ht="15" x14ac:dyDescent="0.2">
      <c r="A1858" s="172" t="s">
        <v>674</v>
      </c>
      <c r="B1858" s="145" t="s">
        <v>680</v>
      </c>
      <c r="C1858" s="145">
        <v>43</v>
      </c>
      <c r="D1858" s="145" t="s">
        <v>697</v>
      </c>
      <c r="E1858" s="188">
        <v>3213</v>
      </c>
      <c r="F1858" s="228" t="s">
        <v>112</v>
      </c>
      <c r="G1858" s="205"/>
      <c r="H1858" s="222">
        <v>817750</v>
      </c>
      <c r="I1858" s="222"/>
      <c r="J1858" s="222"/>
      <c r="K1858" s="222">
        <f t="shared" si="970"/>
        <v>817750</v>
      </c>
    </row>
    <row r="1859" spans="1:11" s="223" customFormat="1" x14ac:dyDescent="0.2">
      <c r="A1859" s="170" t="s">
        <v>674</v>
      </c>
      <c r="B1859" s="169" t="s">
        <v>680</v>
      </c>
      <c r="C1859" s="169">
        <v>43</v>
      </c>
      <c r="D1859" s="169"/>
      <c r="E1859" s="187">
        <v>322</v>
      </c>
      <c r="F1859" s="230"/>
      <c r="G1859" s="197"/>
      <c r="H1859" s="158">
        <f t="shared" ref="H1859:I1859" si="1005">SUM(H1860:H1864)</f>
        <v>2845825</v>
      </c>
      <c r="I1859" s="158">
        <f t="shared" si="1005"/>
        <v>0</v>
      </c>
      <c r="J1859" s="158">
        <f t="shared" ref="J1859" si="1006">SUM(J1860:J1864)</f>
        <v>0</v>
      </c>
      <c r="K1859" s="158">
        <f t="shared" ref="K1859:K1922" si="1007">H1859-I1859+J1859</f>
        <v>2845825</v>
      </c>
    </row>
    <row r="1860" spans="1:11" ht="15" x14ac:dyDescent="0.2">
      <c r="A1860" s="172" t="s">
        <v>674</v>
      </c>
      <c r="B1860" s="145" t="s">
        <v>680</v>
      </c>
      <c r="C1860" s="145">
        <v>43</v>
      </c>
      <c r="D1860" s="145" t="s">
        <v>697</v>
      </c>
      <c r="E1860" s="188">
        <v>3221</v>
      </c>
      <c r="F1860" s="228" t="s">
        <v>146</v>
      </c>
      <c r="G1860" s="205"/>
      <c r="H1860" s="222">
        <v>765250</v>
      </c>
      <c r="I1860" s="222"/>
      <c r="J1860" s="222"/>
      <c r="K1860" s="222">
        <f t="shared" si="1007"/>
        <v>765250</v>
      </c>
    </row>
    <row r="1861" spans="1:11" s="223" customFormat="1" ht="15" x14ac:dyDescent="0.2">
      <c r="A1861" s="172" t="s">
        <v>674</v>
      </c>
      <c r="B1861" s="145" t="s">
        <v>680</v>
      </c>
      <c r="C1861" s="145">
        <v>43</v>
      </c>
      <c r="D1861" s="145" t="s">
        <v>697</v>
      </c>
      <c r="E1861" s="188">
        <v>3223</v>
      </c>
      <c r="F1861" s="228" t="s">
        <v>115</v>
      </c>
      <c r="G1861" s="205"/>
      <c r="H1861" s="222">
        <v>1957000</v>
      </c>
      <c r="I1861" s="222"/>
      <c r="J1861" s="222"/>
      <c r="K1861" s="222">
        <f t="shared" si="1007"/>
        <v>1957000</v>
      </c>
    </row>
    <row r="1862" spans="1:11" ht="30" x14ac:dyDescent="0.2">
      <c r="A1862" s="172" t="s">
        <v>674</v>
      </c>
      <c r="B1862" s="145" t="s">
        <v>680</v>
      </c>
      <c r="C1862" s="145">
        <v>43</v>
      </c>
      <c r="D1862" s="145" t="s">
        <v>697</v>
      </c>
      <c r="E1862" s="188">
        <v>3224</v>
      </c>
      <c r="F1862" s="228" t="s">
        <v>144</v>
      </c>
      <c r="G1862" s="205"/>
      <c r="H1862" s="222">
        <v>3000</v>
      </c>
      <c r="I1862" s="222"/>
      <c r="J1862" s="222"/>
      <c r="K1862" s="222">
        <f t="shared" si="1007"/>
        <v>3000</v>
      </c>
    </row>
    <row r="1863" spans="1:11" s="223" customFormat="1" ht="15" x14ac:dyDescent="0.2">
      <c r="A1863" s="172" t="s">
        <v>674</v>
      </c>
      <c r="B1863" s="145" t="s">
        <v>680</v>
      </c>
      <c r="C1863" s="145">
        <v>43</v>
      </c>
      <c r="D1863" s="145" t="s">
        <v>697</v>
      </c>
      <c r="E1863" s="188">
        <v>3225</v>
      </c>
      <c r="F1863" s="228" t="s">
        <v>151</v>
      </c>
      <c r="G1863" s="205"/>
      <c r="H1863" s="222">
        <v>115575</v>
      </c>
      <c r="I1863" s="222"/>
      <c r="J1863" s="222"/>
      <c r="K1863" s="222">
        <f t="shared" si="1007"/>
        <v>115575</v>
      </c>
    </row>
    <row r="1864" spans="1:11" s="223" customFormat="1" ht="15" x14ac:dyDescent="0.2">
      <c r="A1864" s="172" t="s">
        <v>674</v>
      </c>
      <c r="B1864" s="145" t="s">
        <v>680</v>
      </c>
      <c r="C1864" s="145">
        <v>43</v>
      </c>
      <c r="D1864" s="145" t="s">
        <v>697</v>
      </c>
      <c r="E1864" s="188">
        <v>3227</v>
      </c>
      <c r="F1864" s="228" t="s">
        <v>235</v>
      </c>
      <c r="G1864" s="205"/>
      <c r="H1864" s="222">
        <v>5000</v>
      </c>
      <c r="I1864" s="222"/>
      <c r="J1864" s="222"/>
      <c r="K1864" s="222">
        <f t="shared" si="1007"/>
        <v>5000</v>
      </c>
    </row>
    <row r="1865" spans="1:11" s="223" customFormat="1" x14ac:dyDescent="0.2">
      <c r="A1865" s="170" t="s">
        <v>674</v>
      </c>
      <c r="B1865" s="169" t="s">
        <v>680</v>
      </c>
      <c r="C1865" s="169">
        <v>43</v>
      </c>
      <c r="D1865" s="169"/>
      <c r="E1865" s="187">
        <v>323</v>
      </c>
      <c r="F1865" s="230"/>
      <c r="G1865" s="197"/>
      <c r="H1865" s="158">
        <f t="shared" ref="H1865:I1865" si="1008">SUM(H1866:H1874)</f>
        <v>31707684</v>
      </c>
      <c r="I1865" s="158">
        <f t="shared" si="1008"/>
        <v>0</v>
      </c>
      <c r="J1865" s="158">
        <f t="shared" ref="J1865" si="1009">SUM(J1866:J1874)</f>
        <v>0</v>
      </c>
      <c r="K1865" s="158">
        <f t="shared" si="1007"/>
        <v>31707684</v>
      </c>
    </row>
    <row r="1866" spans="1:11" s="223" customFormat="1" ht="15" x14ac:dyDescent="0.2">
      <c r="A1866" s="172" t="s">
        <v>674</v>
      </c>
      <c r="B1866" s="145" t="s">
        <v>680</v>
      </c>
      <c r="C1866" s="145">
        <v>43</v>
      </c>
      <c r="D1866" s="145" t="s">
        <v>697</v>
      </c>
      <c r="E1866" s="188">
        <v>3231</v>
      </c>
      <c r="F1866" s="228" t="s">
        <v>117</v>
      </c>
      <c r="G1866" s="205"/>
      <c r="H1866" s="222">
        <v>1673125</v>
      </c>
      <c r="I1866" s="222"/>
      <c r="J1866" s="222"/>
      <c r="K1866" s="222">
        <f t="shared" si="1007"/>
        <v>1673125</v>
      </c>
    </row>
    <row r="1867" spans="1:11" s="223" customFormat="1" ht="15" x14ac:dyDescent="0.2">
      <c r="A1867" s="172" t="s">
        <v>674</v>
      </c>
      <c r="B1867" s="145" t="s">
        <v>680</v>
      </c>
      <c r="C1867" s="145">
        <v>43</v>
      </c>
      <c r="D1867" s="145" t="s">
        <v>697</v>
      </c>
      <c r="E1867" s="188">
        <v>3232</v>
      </c>
      <c r="F1867" s="228" t="s">
        <v>118</v>
      </c>
      <c r="G1867" s="205"/>
      <c r="H1867" s="222">
        <v>3130250</v>
      </c>
      <c r="I1867" s="222"/>
      <c r="J1867" s="222"/>
      <c r="K1867" s="222">
        <f t="shared" si="1007"/>
        <v>3130250</v>
      </c>
    </row>
    <row r="1868" spans="1:11" s="223" customFormat="1" ht="15" x14ac:dyDescent="0.2">
      <c r="A1868" s="172" t="s">
        <v>674</v>
      </c>
      <c r="B1868" s="145" t="s">
        <v>680</v>
      </c>
      <c r="C1868" s="145">
        <v>43</v>
      </c>
      <c r="D1868" s="145" t="s">
        <v>697</v>
      </c>
      <c r="E1868" s="188">
        <v>3233</v>
      </c>
      <c r="F1868" s="228" t="s">
        <v>119</v>
      </c>
      <c r="G1868" s="205"/>
      <c r="H1868" s="222">
        <v>796075</v>
      </c>
      <c r="I1868" s="222"/>
      <c r="J1868" s="222"/>
      <c r="K1868" s="222">
        <f t="shared" si="1007"/>
        <v>796075</v>
      </c>
    </row>
    <row r="1869" spans="1:11" s="223" customFormat="1" ht="15" x14ac:dyDescent="0.2">
      <c r="A1869" s="172" t="s">
        <v>674</v>
      </c>
      <c r="B1869" s="145" t="s">
        <v>680</v>
      </c>
      <c r="C1869" s="145">
        <v>43</v>
      </c>
      <c r="D1869" s="145" t="s">
        <v>697</v>
      </c>
      <c r="E1869" s="188">
        <v>3234</v>
      </c>
      <c r="F1869" s="228" t="s">
        <v>120</v>
      </c>
      <c r="G1869" s="205"/>
      <c r="H1869" s="222">
        <v>461000</v>
      </c>
      <c r="I1869" s="222"/>
      <c r="J1869" s="222"/>
      <c r="K1869" s="222">
        <f t="shared" si="1007"/>
        <v>461000</v>
      </c>
    </row>
    <row r="1870" spans="1:11" ht="15" x14ac:dyDescent="0.2">
      <c r="A1870" s="172" t="s">
        <v>674</v>
      </c>
      <c r="B1870" s="145" t="s">
        <v>680</v>
      </c>
      <c r="C1870" s="145">
        <v>43</v>
      </c>
      <c r="D1870" s="145" t="s">
        <v>697</v>
      </c>
      <c r="E1870" s="188">
        <v>3235</v>
      </c>
      <c r="F1870" s="228" t="s">
        <v>42</v>
      </c>
      <c r="G1870" s="205"/>
      <c r="H1870" s="222">
        <v>11315050</v>
      </c>
      <c r="I1870" s="222"/>
      <c r="J1870" s="222"/>
      <c r="K1870" s="222">
        <f t="shared" si="1007"/>
        <v>11315050</v>
      </c>
    </row>
    <row r="1871" spans="1:11" ht="15" x14ac:dyDescent="0.2">
      <c r="A1871" s="172" t="s">
        <v>674</v>
      </c>
      <c r="B1871" s="145" t="s">
        <v>680</v>
      </c>
      <c r="C1871" s="145">
        <v>43</v>
      </c>
      <c r="D1871" s="145" t="s">
        <v>697</v>
      </c>
      <c r="E1871" s="188">
        <v>3236</v>
      </c>
      <c r="F1871" s="228" t="s">
        <v>121</v>
      </c>
      <c r="G1871" s="205"/>
      <c r="H1871" s="222">
        <v>316972</v>
      </c>
      <c r="I1871" s="222"/>
      <c r="J1871" s="222"/>
      <c r="K1871" s="222">
        <f t="shared" si="1007"/>
        <v>316972</v>
      </c>
    </row>
    <row r="1872" spans="1:11" s="223" customFormat="1" ht="15" x14ac:dyDescent="0.2">
      <c r="A1872" s="172" t="s">
        <v>674</v>
      </c>
      <c r="B1872" s="145" t="s">
        <v>680</v>
      </c>
      <c r="C1872" s="145">
        <v>43</v>
      </c>
      <c r="D1872" s="145" t="s">
        <v>697</v>
      </c>
      <c r="E1872" s="188">
        <v>3237</v>
      </c>
      <c r="F1872" s="228" t="s">
        <v>36</v>
      </c>
      <c r="G1872" s="205"/>
      <c r="H1872" s="222">
        <v>5561750</v>
      </c>
      <c r="I1872" s="222"/>
      <c r="J1872" s="222"/>
      <c r="K1872" s="222">
        <f t="shared" si="1007"/>
        <v>5561750</v>
      </c>
    </row>
    <row r="1873" spans="1:11" s="223" customFormat="1" ht="15" x14ac:dyDescent="0.2">
      <c r="A1873" s="172" t="s">
        <v>674</v>
      </c>
      <c r="B1873" s="145" t="s">
        <v>680</v>
      </c>
      <c r="C1873" s="145">
        <v>43</v>
      </c>
      <c r="D1873" s="145" t="s">
        <v>697</v>
      </c>
      <c r="E1873" s="188">
        <v>3238</v>
      </c>
      <c r="F1873" s="228" t="s">
        <v>122</v>
      </c>
      <c r="G1873" s="205"/>
      <c r="H1873" s="222">
        <v>4550312</v>
      </c>
      <c r="I1873" s="222"/>
      <c r="J1873" s="222"/>
      <c r="K1873" s="222">
        <f t="shared" si="1007"/>
        <v>4550312</v>
      </c>
    </row>
    <row r="1874" spans="1:11" s="223" customFormat="1" ht="15" x14ac:dyDescent="0.2">
      <c r="A1874" s="172" t="s">
        <v>674</v>
      </c>
      <c r="B1874" s="145" t="s">
        <v>680</v>
      </c>
      <c r="C1874" s="145">
        <v>43</v>
      </c>
      <c r="D1874" s="145" t="s">
        <v>697</v>
      </c>
      <c r="E1874" s="188">
        <v>3239</v>
      </c>
      <c r="F1874" s="228" t="s">
        <v>41</v>
      </c>
      <c r="G1874" s="205"/>
      <c r="H1874" s="222">
        <v>3903150</v>
      </c>
      <c r="I1874" s="222"/>
      <c r="J1874" s="222"/>
      <c r="K1874" s="222">
        <f t="shared" si="1007"/>
        <v>3903150</v>
      </c>
    </row>
    <row r="1875" spans="1:11" s="223" customFormat="1" x14ac:dyDescent="0.2">
      <c r="A1875" s="170" t="s">
        <v>674</v>
      </c>
      <c r="B1875" s="169" t="s">
        <v>680</v>
      </c>
      <c r="C1875" s="169">
        <v>43</v>
      </c>
      <c r="D1875" s="169"/>
      <c r="E1875" s="187">
        <v>324</v>
      </c>
      <c r="F1875" s="230"/>
      <c r="G1875" s="197"/>
      <c r="H1875" s="158">
        <f t="shared" ref="H1875:J1875" si="1010">H1876</f>
        <v>47500</v>
      </c>
      <c r="I1875" s="158">
        <f t="shared" si="1010"/>
        <v>0</v>
      </c>
      <c r="J1875" s="158">
        <f t="shared" si="1010"/>
        <v>0</v>
      </c>
      <c r="K1875" s="158">
        <f t="shared" si="1007"/>
        <v>47500</v>
      </c>
    </row>
    <row r="1876" spans="1:11" ht="30" x14ac:dyDescent="0.2">
      <c r="A1876" s="172" t="s">
        <v>674</v>
      </c>
      <c r="B1876" s="145" t="s">
        <v>680</v>
      </c>
      <c r="C1876" s="145">
        <v>43</v>
      </c>
      <c r="D1876" s="145" t="s">
        <v>697</v>
      </c>
      <c r="E1876" s="188">
        <v>3241</v>
      </c>
      <c r="F1876" s="228" t="s">
        <v>238</v>
      </c>
      <c r="G1876" s="205"/>
      <c r="H1876" s="222">
        <v>47500</v>
      </c>
      <c r="I1876" s="222"/>
      <c r="J1876" s="222"/>
      <c r="K1876" s="222">
        <f t="shared" si="1007"/>
        <v>47500</v>
      </c>
    </row>
    <row r="1877" spans="1:11" x14ac:dyDescent="0.2">
      <c r="A1877" s="170" t="s">
        <v>674</v>
      </c>
      <c r="B1877" s="169" t="s">
        <v>680</v>
      </c>
      <c r="C1877" s="169">
        <v>43</v>
      </c>
      <c r="D1877" s="169"/>
      <c r="E1877" s="187">
        <v>329</v>
      </c>
      <c r="F1877" s="230"/>
      <c r="G1877" s="197"/>
      <c r="H1877" s="158">
        <f t="shared" ref="H1877:I1877" si="1011">SUM(H1878:H1884)</f>
        <v>2263725</v>
      </c>
      <c r="I1877" s="158">
        <f t="shared" si="1011"/>
        <v>0</v>
      </c>
      <c r="J1877" s="158">
        <f t="shared" ref="J1877" si="1012">SUM(J1878:J1884)</f>
        <v>0</v>
      </c>
      <c r="K1877" s="158">
        <f t="shared" si="1007"/>
        <v>2263725</v>
      </c>
    </row>
    <row r="1878" spans="1:11" s="223" customFormat="1" ht="30" x14ac:dyDescent="0.2">
      <c r="A1878" s="172" t="s">
        <v>674</v>
      </c>
      <c r="B1878" s="145" t="s">
        <v>680</v>
      </c>
      <c r="C1878" s="145">
        <v>43</v>
      </c>
      <c r="D1878" s="145" t="s">
        <v>697</v>
      </c>
      <c r="E1878" s="188">
        <v>3291</v>
      </c>
      <c r="F1878" s="228" t="s">
        <v>152</v>
      </c>
      <c r="G1878" s="205"/>
      <c r="H1878" s="222">
        <v>52000</v>
      </c>
      <c r="I1878" s="222"/>
      <c r="J1878" s="222"/>
      <c r="K1878" s="222">
        <f t="shared" si="1007"/>
        <v>52000</v>
      </c>
    </row>
    <row r="1879" spans="1:11" ht="15" x14ac:dyDescent="0.2">
      <c r="A1879" s="172" t="s">
        <v>674</v>
      </c>
      <c r="B1879" s="145" t="s">
        <v>680</v>
      </c>
      <c r="C1879" s="145">
        <v>43</v>
      </c>
      <c r="D1879" s="145" t="s">
        <v>697</v>
      </c>
      <c r="E1879" s="188">
        <v>3292</v>
      </c>
      <c r="F1879" s="228" t="s">
        <v>123</v>
      </c>
      <c r="G1879" s="205"/>
      <c r="H1879" s="222">
        <v>916250</v>
      </c>
      <c r="I1879" s="222"/>
      <c r="J1879" s="222"/>
      <c r="K1879" s="222">
        <f t="shared" si="1007"/>
        <v>916250</v>
      </c>
    </row>
    <row r="1880" spans="1:11" ht="15" x14ac:dyDescent="0.2">
      <c r="A1880" s="172" t="s">
        <v>674</v>
      </c>
      <c r="B1880" s="145" t="s">
        <v>680</v>
      </c>
      <c r="C1880" s="145">
        <v>43</v>
      </c>
      <c r="D1880" s="145" t="s">
        <v>697</v>
      </c>
      <c r="E1880" s="188">
        <v>3293</v>
      </c>
      <c r="F1880" s="228" t="s">
        <v>124</v>
      </c>
      <c r="G1880" s="205"/>
      <c r="H1880" s="222">
        <v>713725</v>
      </c>
      <c r="I1880" s="222"/>
      <c r="J1880" s="222"/>
      <c r="K1880" s="222">
        <f t="shared" si="1007"/>
        <v>713725</v>
      </c>
    </row>
    <row r="1881" spans="1:11" s="223" customFormat="1" ht="15" x14ac:dyDescent="0.2">
      <c r="A1881" s="172" t="s">
        <v>674</v>
      </c>
      <c r="B1881" s="145" t="s">
        <v>680</v>
      </c>
      <c r="C1881" s="145">
        <v>43</v>
      </c>
      <c r="D1881" s="145" t="s">
        <v>697</v>
      </c>
      <c r="E1881" s="188">
        <v>3294</v>
      </c>
      <c r="F1881" s="228" t="s">
        <v>611</v>
      </c>
      <c r="G1881" s="205"/>
      <c r="H1881" s="222">
        <v>247500</v>
      </c>
      <c r="I1881" s="222"/>
      <c r="J1881" s="222"/>
      <c r="K1881" s="222">
        <f t="shared" si="1007"/>
        <v>247500</v>
      </c>
    </row>
    <row r="1882" spans="1:11" s="223" customFormat="1" ht="15" x14ac:dyDescent="0.2">
      <c r="A1882" s="172" t="s">
        <v>674</v>
      </c>
      <c r="B1882" s="145" t="s">
        <v>680</v>
      </c>
      <c r="C1882" s="145">
        <v>43</v>
      </c>
      <c r="D1882" s="145" t="s">
        <v>697</v>
      </c>
      <c r="E1882" s="188">
        <v>3295</v>
      </c>
      <c r="F1882" s="226" t="s">
        <v>237</v>
      </c>
      <c r="G1882" s="220"/>
      <c r="H1882" s="222">
        <v>174250</v>
      </c>
      <c r="I1882" s="222"/>
      <c r="J1882" s="222"/>
      <c r="K1882" s="222">
        <f t="shared" si="1007"/>
        <v>174250</v>
      </c>
    </row>
    <row r="1883" spans="1:11" s="223" customFormat="1" ht="15" x14ac:dyDescent="0.2">
      <c r="A1883" s="172" t="s">
        <v>674</v>
      </c>
      <c r="B1883" s="145" t="s">
        <v>680</v>
      </c>
      <c r="C1883" s="145">
        <v>43</v>
      </c>
      <c r="D1883" s="145" t="s">
        <v>697</v>
      </c>
      <c r="E1883" s="188">
        <v>3296</v>
      </c>
      <c r="F1883" s="228" t="s">
        <v>612</v>
      </c>
      <c r="G1883" s="205"/>
      <c r="H1883" s="222">
        <v>150000</v>
      </c>
      <c r="I1883" s="222"/>
      <c r="J1883" s="222"/>
      <c r="K1883" s="222">
        <f t="shared" si="1007"/>
        <v>150000</v>
      </c>
    </row>
    <row r="1884" spans="1:11" s="223" customFormat="1" ht="15" x14ac:dyDescent="0.2">
      <c r="A1884" s="172" t="s">
        <v>674</v>
      </c>
      <c r="B1884" s="145" t="s">
        <v>680</v>
      </c>
      <c r="C1884" s="145">
        <v>43</v>
      </c>
      <c r="D1884" s="145" t="s">
        <v>697</v>
      </c>
      <c r="E1884" s="188">
        <v>3299</v>
      </c>
      <c r="F1884" s="228" t="s">
        <v>125</v>
      </c>
      <c r="G1884" s="205"/>
      <c r="H1884" s="222">
        <v>10000</v>
      </c>
      <c r="I1884" s="222"/>
      <c r="J1884" s="222"/>
      <c r="K1884" s="222">
        <f t="shared" si="1007"/>
        <v>10000</v>
      </c>
    </row>
    <row r="1885" spans="1:11" x14ac:dyDescent="0.2">
      <c r="A1885" s="352" t="s">
        <v>674</v>
      </c>
      <c r="B1885" s="302" t="s">
        <v>680</v>
      </c>
      <c r="C1885" s="285">
        <v>43</v>
      </c>
      <c r="D1885" s="285"/>
      <c r="E1885" s="286">
        <v>34</v>
      </c>
      <c r="F1885" s="287"/>
      <c r="G1885" s="288"/>
      <c r="H1885" s="289">
        <f t="shared" ref="H1885:J1885" si="1013">H1886</f>
        <v>170051</v>
      </c>
      <c r="I1885" s="289">
        <f t="shared" si="1013"/>
        <v>0</v>
      </c>
      <c r="J1885" s="289">
        <f t="shared" si="1013"/>
        <v>0</v>
      </c>
      <c r="K1885" s="289">
        <f t="shared" si="1007"/>
        <v>170051</v>
      </c>
    </row>
    <row r="1886" spans="1:11" s="223" customFormat="1" x14ac:dyDescent="0.2">
      <c r="A1886" s="170" t="s">
        <v>674</v>
      </c>
      <c r="B1886" s="169" t="s">
        <v>680</v>
      </c>
      <c r="C1886" s="169">
        <v>43</v>
      </c>
      <c r="D1886" s="169"/>
      <c r="E1886" s="187">
        <v>343</v>
      </c>
      <c r="F1886" s="230"/>
      <c r="G1886" s="197"/>
      <c r="H1886" s="158">
        <f t="shared" ref="H1886:I1886" si="1014">SUM(H1887:H1890)</f>
        <v>170051</v>
      </c>
      <c r="I1886" s="158">
        <f t="shared" si="1014"/>
        <v>0</v>
      </c>
      <c r="J1886" s="158">
        <f t="shared" ref="J1886" si="1015">SUM(J1887:J1890)</f>
        <v>0</v>
      </c>
      <c r="K1886" s="158">
        <f t="shared" si="1007"/>
        <v>170051</v>
      </c>
    </row>
    <row r="1887" spans="1:11" ht="15" x14ac:dyDescent="0.2">
      <c r="A1887" s="172" t="s">
        <v>674</v>
      </c>
      <c r="B1887" s="145" t="s">
        <v>680</v>
      </c>
      <c r="C1887" s="145">
        <v>43</v>
      </c>
      <c r="D1887" s="145" t="s">
        <v>697</v>
      </c>
      <c r="E1887" s="188">
        <v>3431</v>
      </c>
      <c r="F1887" s="228" t="s">
        <v>153</v>
      </c>
      <c r="G1887" s="205"/>
      <c r="H1887" s="222">
        <v>93751</v>
      </c>
      <c r="I1887" s="222"/>
      <c r="J1887" s="222"/>
      <c r="K1887" s="222">
        <f t="shared" si="1007"/>
        <v>93751</v>
      </c>
    </row>
    <row r="1888" spans="1:11" s="223" customFormat="1" ht="30" x14ac:dyDescent="0.2">
      <c r="A1888" s="172" t="s">
        <v>674</v>
      </c>
      <c r="B1888" s="145" t="s">
        <v>680</v>
      </c>
      <c r="C1888" s="145">
        <v>43</v>
      </c>
      <c r="D1888" s="145" t="s">
        <v>697</v>
      </c>
      <c r="E1888" s="188">
        <v>3432</v>
      </c>
      <c r="F1888" s="228" t="s">
        <v>641</v>
      </c>
      <c r="G1888" s="205"/>
      <c r="H1888" s="222">
        <v>58800</v>
      </c>
      <c r="I1888" s="222"/>
      <c r="J1888" s="222"/>
      <c r="K1888" s="222">
        <f t="shared" si="1007"/>
        <v>58800</v>
      </c>
    </row>
    <row r="1889" spans="1:11" s="223" customFormat="1" ht="15" x14ac:dyDescent="0.2">
      <c r="A1889" s="172" t="s">
        <v>674</v>
      </c>
      <c r="B1889" s="145" t="s">
        <v>680</v>
      </c>
      <c r="C1889" s="145">
        <v>43</v>
      </c>
      <c r="D1889" s="145" t="s">
        <v>697</v>
      </c>
      <c r="E1889" s="188">
        <v>3433</v>
      </c>
      <c r="F1889" s="228" t="s">
        <v>126</v>
      </c>
      <c r="G1889" s="205"/>
      <c r="H1889" s="222">
        <v>5000</v>
      </c>
      <c r="I1889" s="222"/>
      <c r="J1889" s="222"/>
      <c r="K1889" s="222">
        <f t="shared" si="1007"/>
        <v>5000</v>
      </c>
    </row>
    <row r="1890" spans="1:11" ht="15" x14ac:dyDescent="0.2">
      <c r="A1890" s="172" t="s">
        <v>674</v>
      </c>
      <c r="B1890" s="145" t="s">
        <v>680</v>
      </c>
      <c r="C1890" s="145">
        <v>43</v>
      </c>
      <c r="D1890" s="145" t="s">
        <v>697</v>
      </c>
      <c r="E1890" s="188">
        <v>3434</v>
      </c>
      <c r="F1890" s="228" t="s">
        <v>127</v>
      </c>
      <c r="G1890" s="205"/>
      <c r="H1890" s="222">
        <v>12500</v>
      </c>
      <c r="I1890" s="222"/>
      <c r="J1890" s="222"/>
      <c r="K1890" s="222">
        <f t="shared" si="1007"/>
        <v>12500</v>
      </c>
    </row>
    <row r="1891" spans="1:11" x14ac:dyDescent="0.2">
      <c r="A1891" s="352" t="s">
        <v>674</v>
      </c>
      <c r="B1891" s="302" t="s">
        <v>680</v>
      </c>
      <c r="C1891" s="285">
        <v>43</v>
      </c>
      <c r="D1891" s="285"/>
      <c r="E1891" s="286">
        <v>37</v>
      </c>
      <c r="F1891" s="287"/>
      <c r="G1891" s="288"/>
      <c r="H1891" s="289">
        <f t="shared" ref="H1891:J1892" si="1016">H1892</f>
        <v>187500</v>
      </c>
      <c r="I1891" s="289">
        <f t="shared" si="1016"/>
        <v>0</v>
      </c>
      <c r="J1891" s="289">
        <f t="shared" si="1016"/>
        <v>0</v>
      </c>
      <c r="K1891" s="289">
        <f t="shared" si="1007"/>
        <v>187500</v>
      </c>
    </row>
    <row r="1892" spans="1:11" s="223" customFormat="1" x14ac:dyDescent="0.2">
      <c r="A1892" s="170" t="s">
        <v>674</v>
      </c>
      <c r="B1892" s="169" t="s">
        <v>680</v>
      </c>
      <c r="C1892" s="169">
        <v>43</v>
      </c>
      <c r="D1892" s="169"/>
      <c r="E1892" s="187">
        <v>372</v>
      </c>
      <c r="F1892" s="230"/>
      <c r="G1892" s="197"/>
      <c r="H1892" s="158">
        <f t="shared" si="1016"/>
        <v>187500</v>
      </c>
      <c r="I1892" s="158">
        <f t="shared" si="1016"/>
        <v>0</v>
      </c>
      <c r="J1892" s="158">
        <f t="shared" si="1016"/>
        <v>0</v>
      </c>
      <c r="K1892" s="158">
        <f t="shared" si="1007"/>
        <v>187500</v>
      </c>
    </row>
    <row r="1893" spans="1:11" ht="15" x14ac:dyDescent="0.2">
      <c r="A1893" s="172" t="s">
        <v>674</v>
      </c>
      <c r="B1893" s="145" t="s">
        <v>680</v>
      </c>
      <c r="C1893" s="145">
        <v>43</v>
      </c>
      <c r="D1893" s="145" t="s">
        <v>697</v>
      </c>
      <c r="E1893" s="188">
        <v>3721</v>
      </c>
      <c r="F1893" s="228" t="s">
        <v>149</v>
      </c>
      <c r="G1893" s="205"/>
      <c r="H1893" s="222">
        <v>187500</v>
      </c>
      <c r="I1893" s="222"/>
      <c r="J1893" s="222"/>
      <c r="K1893" s="222">
        <f t="shared" si="1007"/>
        <v>187500</v>
      </c>
    </row>
    <row r="1894" spans="1:11" s="223" customFormat="1" x14ac:dyDescent="0.2">
      <c r="A1894" s="352" t="s">
        <v>674</v>
      </c>
      <c r="B1894" s="302" t="s">
        <v>680</v>
      </c>
      <c r="C1894" s="285">
        <v>43</v>
      </c>
      <c r="D1894" s="285"/>
      <c r="E1894" s="286">
        <v>38</v>
      </c>
      <c r="F1894" s="287"/>
      <c r="G1894" s="288"/>
      <c r="H1894" s="289">
        <f>H1895</f>
        <v>63750</v>
      </c>
      <c r="I1894" s="289">
        <f>I1895</f>
        <v>0</v>
      </c>
      <c r="J1894" s="289">
        <f>J1895</f>
        <v>0</v>
      </c>
      <c r="K1894" s="289">
        <f t="shared" si="1007"/>
        <v>63750</v>
      </c>
    </row>
    <row r="1895" spans="1:11" x14ac:dyDescent="0.2">
      <c r="A1895" s="170" t="s">
        <v>674</v>
      </c>
      <c r="B1895" s="169" t="s">
        <v>680</v>
      </c>
      <c r="C1895" s="169">
        <v>43</v>
      </c>
      <c r="D1895" s="169"/>
      <c r="E1895" s="187">
        <v>383</v>
      </c>
      <c r="F1895" s="230"/>
      <c r="G1895" s="197"/>
      <c r="H1895" s="158">
        <f>SUM(H1896:H1898)</f>
        <v>63750</v>
      </c>
      <c r="I1895" s="158">
        <f>SUM(I1896:I1898)</f>
        <v>0</v>
      </c>
      <c r="J1895" s="158">
        <f>SUM(J1896:J1898)</f>
        <v>0</v>
      </c>
      <c r="K1895" s="158">
        <f t="shared" si="1007"/>
        <v>63750</v>
      </c>
    </row>
    <row r="1896" spans="1:11" ht="15" x14ac:dyDescent="0.2">
      <c r="A1896" s="172" t="s">
        <v>674</v>
      </c>
      <c r="B1896" s="145" t="s">
        <v>680</v>
      </c>
      <c r="C1896" s="145">
        <v>43</v>
      </c>
      <c r="D1896" s="145" t="s">
        <v>697</v>
      </c>
      <c r="E1896" s="188">
        <v>3831</v>
      </c>
      <c r="F1896" s="228" t="s">
        <v>295</v>
      </c>
      <c r="G1896" s="205"/>
      <c r="H1896" s="222">
        <v>37500</v>
      </c>
      <c r="I1896" s="222"/>
      <c r="J1896" s="222"/>
      <c r="K1896" s="222">
        <f t="shared" si="1007"/>
        <v>37500</v>
      </c>
    </row>
    <row r="1897" spans="1:11" ht="15" x14ac:dyDescent="0.2">
      <c r="A1897" s="172" t="s">
        <v>674</v>
      </c>
      <c r="B1897" s="145" t="s">
        <v>680</v>
      </c>
      <c r="C1897" s="145">
        <v>43</v>
      </c>
      <c r="D1897" s="145" t="s">
        <v>697</v>
      </c>
      <c r="E1897" s="188">
        <v>3833</v>
      </c>
      <c r="F1897" s="228" t="s">
        <v>621</v>
      </c>
      <c r="G1897" s="205"/>
      <c r="H1897" s="222">
        <v>10000</v>
      </c>
      <c r="I1897" s="222"/>
      <c r="J1897" s="222"/>
      <c r="K1897" s="222">
        <f t="shared" si="1007"/>
        <v>10000</v>
      </c>
    </row>
    <row r="1898" spans="1:11" ht="15" x14ac:dyDescent="0.2">
      <c r="A1898" s="172" t="s">
        <v>674</v>
      </c>
      <c r="B1898" s="145" t="s">
        <v>680</v>
      </c>
      <c r="C1898" s="145">
        <v>43</v>
      </c>
      <c r="D1898" s="145" t="s">
        <v>697</v>
      </c>
      <c r="E1898" s="188">
        <v>3834</v>
      </c>
      <c r="F1898" s="228" t="s">
        <v>785</v>
      </c>
      <c r="G1898" s="205"/>
      <c r="H1898" s="222">
        <v>16250</v>
      </c>
      <c r="I1898" s="222"/>
      <c r="J1898" s="222"/>
      <c r="K1898" s="222">
        <f t="shared" si="1007"/>
        <v>16250</v>
      </c>
    </row>
    <row r="1899" spans="1:11" x14ac:dyDescent="0.2">
      <c r="A1899" s="352" t="s">
        <v>674</v>
      </c>
      <c r="B1899" s="302" t="s">
        <v>680</v>
      </c>
      <c r="C1899" s="285">
        <v>43</v>
      </c>
      <c r="D1899" s="285"/>
      <c r="E1899" s="286">
        <v>41</v>
      </c>
      <c r="F1899" s="287"/>
      <c r="G1899" s="288"/>
      <c r="H1899" s="289">
        <f t="shared" ref="H1899:I1899" si="1017">H1900+H1902</f>
        <v>687500</v>
      </c>
      <c r="I1899" s="289">
        <f t="shared" si="1017"/>
        <v>0</v>
      </c>
      <c r="J1899" s="289">
        <f t="shared" ref="J1899" si="1018">J1900+J1902</f>
        <v>0</v>
      </c>
      <c r="K1899" s="289">
        <f t="shared" si="1007"/>
        <v>687500</v>
      </c>
    </row>
    <row r="1900" spans="1:11" x14ac:dyDescent="0.2">
      <c r="A1900" s="170" t="s">
        <v>674</v>
      </c>
      <c r="B1900" s="169" t="s">
        <v>680</v>
      </c>
      <c r="C1900" s="169">
        <v>43</v>
      </c>
      <c r="D1900" s="169"/>
      <c r="E1900" s="187">
        <v>411</v>
      </c>
      <c r="F1900" s="230"/>
      <c r="G1900" s="197"/>
      <c r="H1900" s="158">
        <f t="shared" ref="H1900:J1900" si="1019">H1901</f>
        <v>250000</v>
      </c>
      <c r="I1900" s="158">
        <f t="shared" si="1019"/>
        <v>0</v>
      </c>
      <c r="J1900" s="158">
        <f t="shared" si="1019"/>
        <v>0</v>
      </c>
      <c r="K1900" s="158">
        <f t="shared" si="1007"/>
        <v>250000</v>
      </c>
    </row>
    <row r="1901" spans="1:11" ht="15" x14ac:dyDescent="0.2">
      <c r="A1901" s="172" t="s">
        <v>674</v>
      </c>
      <c r="B1901" s="145" t="s">
        <v>680</v>
      </c>
      <c r="C1901" s="145">
        <v>43</v>
      </c>
      <c r="D1901" s="145" t="s">
        <v>697</v>
      </c>
      <c r="E1901" s="188">
        <v>4111</v>
      </c>
      <c r="F1901" s="228" t="s">
        <v>401</v>
      </c>
      <c r="G1901" s="204"/>
      <c r="H1901" s="221">
        <v>250000</v>
      </c>
      <c r="I1901" s="221"/>
      <c r="J1901" s="221"/>
      <c r="K1901" s="221">
        <f t="shared" si="1007"/>
        <v>250000</v>
      </c>
    </row>
    <row r="1902" spans="1:11" x14ac:dyDescent="0.2">
      <c r="A1902" s="170" t="s">
        <v>674</v>
      </c>
      <c r="B1902" s="169" t="s">
        <v>680</v>
      </c>
      <c r="C1902" s="169">
        <v>43</v>
      </c>
      <c r="D1902" s="169"/>
      <c r="E1902" s="187">
        <v>412</v>
      </c>
      <c r="F1902" s="230"/>
      <c r="G1902" s="197"/>
      <c r="H1902" s="158">
        <f>H1903+H1904</f>
        <v>437500</v>
      </c>
      <c r="I1902" s="158">
        <f>I1903+I1904</f>
        <v>0</v>
      </c>
      <c r="J1902" s="158">
        <f>J1903+J1904</f>
        <v>0</v>
      </c>
      <c r="K1902" s="158">
        <f t="shared" si="1007"/>
        <v>437500</v>
      </c>
    </row>
    <row r="1903" spans="1:11" ht="15" x14ac:dyDescent="0.2">
      <c r="A1903" s="172" t="s">
        <v>674</v>
      </c>
      <c r="B1903" s="145" t="s">
        <v>680</v>
      </c>
      <c r="C1903" s="145">
        <v>43</v>
      </c>
      <c r="D1903" s="145" t="s">
        <v>697</v>
      </c>
      <c r="E1903" s="188">
        <v>4123</v>
      </c>
      <c r="F1903" s="228" t="s">
        <v>133</v>
      </c>
      <c r="G1903" s="204"/>
      <c r="H1903" s="221">
        <v>37500</v>
      </c>
      <c r="I1903" s="221"/>
      <c r="J1903" s="221"/>
      <c r="K1903" s="221">
        <f t="shared" si="1007"/>
        <v>37500</v>
      </c>
    </row>
    <row r="1904" spans="1:11" ht="15" x14ac:dyDescent="0.2">
      <c r="A1904" s="172" t="s">
        <v>674</v>
      </c>
      <c r="B1904" s="145" t="s">
        <v>680</v>
      </c>
      <c r="C1904" s="145">
        <v>43</v>
      </c>
      <c r="D1904" s="145" t="s">
        <v>697</v>
      </c>
      <c r="E1904" s="188">
        <v>4124</v>
      </c>
      <c r="F1904" s="228" t="s">
        <v>747</v>
      </c>
      <c r="G1904" s="204"/>
      <c r="H1904" s="221">
        <v>400000</v>
      </c>
      <c r="I1904" s="221"/>
      <c r="J1904" s="221"/>
      <c r="K1904" s="221">
        <f t="shared" si="1007"/>
        <v>400000</v>
      </c>
    </row>
    <row r="1905" spans="1:11" x14ac:dyDescent="0.2">
      <c r="A1905" s="352" t="s">
        <v>674</v>
      </c>
      <c r="B1905" s="302" t="s">
        <v>680</v>
      </c>
      <c r="C1905" s="285">
        <v>43</v>
      </c>
      <c r="D1905" s="285"/>
      <c r="E1905" s="286">
        <v>42</v>
      </c>
      <c r="F1905" s="287"/>
      <c r="G1905" s="288"/>
      <c r="H1905" s="289">
        <f>H1906+H1908+H1913</f>
        <v>10274750</v>
      </c>
      <c r="I1905" s="289">
        <f>I1906+I1908+I1913</f>
        <v>0</v>
      </c>
      <c r="J1905" s="289">
        <f>J1906+J1908+J1913</f>
        <v>0</v>
      </c>
      <c r="K1905" s="289">
        <f t="shared" si="1007"/>
        <v>10274750</v>
      </c>
    </row>
    <row r="1906" spans="1:11" x14ac:dyDescent="0.2">
      <c r="A1906" s="170" t="s">
        <v>674</v>
      </c>
      <c r="B1906" s="169" t="s">
        <v>680</v>
      </c>
      <c r="C1906" s="169">
        <v>43</v>
      </c>
      <c r="D1906" s="169"/>
      <c r="E1906" s="187">
        <v>421</v>
      </c>
      <c r="F1906" s="230"/>
      <c r="G1906" s="197"/>
      <c r="H1906" s="158">
        <f t="shared" ref="H1906:J1906" si="1020">H1907</f>
        <v>830900</v>
      </c>
      <c r="I1906" s="158">
        <f t="shared" si="1020"/>
        <v>0</v>
      </c>
      <c r="J1906" s="158">
        <f t="shared" si="1020"/>
        <v>0</v>
      </c>
      <c r="K1906" s="158">
        <f t="shared" si="1007"/>
        <v>830900</v>
      </c>
    </row>
    <row r="1907" spans="1:11" ht="15" x14ac:dyDescent="0.2">
      <c r="A1907" s="172" t="s">
        <v>674</v>
      </c>
      <c r="B1907" s="145" t="s">
        <v>680</v>
      </c>
      <c r="C1907" s="145">
        <v>43</v>
      </c>
      <c r="D1907" s="145" t="s">
        <v>697</v>
      </c>
      <c r="E1907" s="188">
        <v>4212</v>
      </c>
      <c r="F1907" s="228" t="s">
        <v>699</v>
      </c>
      <c r="G1907" s="205"/>
      <c r="H1907" s="222">
        <v>830900</v>
      </c>
      <c r="I1907" s="222"/>
      <c r="J1907" s="222"/>
      <c r="K1907" s="222">
        <f t="shared" si="1007"/>
        <v>830900</v>
      </c>
    </row>
    <row r="1908" spans="1:11" x14ac:dyDescent="0.2">
      <c r="A1908" s="170" t="s">
        <v>674</v>
      </c>
      <c r="B1908" s="169" t="s">
        <v>680</v>
      </c>
      <c r="C1908" s="169">
        <v>43</v>
      </c>
      <c r="D1908" s="169"/>
      <c r="E1908" s="187">
        <v>422</v>
      </c>
      <c r="F1908" s="230"/>
      <c r="G1908" s="197"/>
      <c r="H1908" s="158">
        <f t="shared" ref="H1908:I1908" si="1021">SUM(H1909:H1912)</f>
        <v>3903850</v>
      </c>
      <c r="I1908" s="158">
        <f t="shared" si="1021"/>
        <v>0</v>
      </c>
      <c r="J1908" s="158">
        <f t="shared" ref="J1908" si="1022">SUM(J1909:J1912)</f>
        <v>0</v>
      </c>
      <c r="K1908" s="158">
        <f t="shared" si="1007"/>
        <v>3903850</v>
      </c>
    </row>
    <row r="1909" spans="1:11" ht="15" x14ac:dyDescent="0.2">
      <c r="A1909" s="172" t="s">
        <v>674</v>
      </c>
      <c r="B1909" s="145" t="s">
        <v>680</v>
      </c>
      <c r="C1909" s="145">
        <v>43</v>
      </c>
      <c r="D1909" s="145" t="s">
        <v>697</v>
      </c>
      <c r="E1909" s="188">
        <v>4221</v>
      </c>
      <c r="F1909" s="228" t="s">
        <v>129</v>
      </c>
      <c r="G1909" s="205"/>
      <c r="H1909" s="221">
        <v>1743750</v>
      </c>
      <c r="I1909" s="221"/>
      <c r="J1909" s="221"/>
      <c r="K1909" s="221">
        <f t="shared" si="1007"/>
        <v>1743750</v>
      </c>
    </row>
    <row r="1910" spans="1:11" ht="15" x14ac:dyDescent="0.2">
      <c r="A1910" s="172" t="s">
        <v>674</v>
      </c>
      <c r="B1910" s="145" t="s">
        <v>680</v>
      </c>
      <c r="C1910" s="145">
        <v>43</v>
      </c>
      <c r="D1910" s="145" t="s">
        <v>697</v>
      </c>
      <c r="E1910" s="188">
        <v>4222</v>
      </c>
      <c r="F1910" s="228" t="s">
        <v>130</v>
      </c>
      <c r="G1910" s="189"/>
      <c r="H1910" s="222">
        <v>298700</v>
      </c>
      <c r="I1910" s="222"/>
      <c r="J1910" s="222"/>
      <c r="K1910" s="222">
        <f t="shared" si="1007"/>
        <v>298700</v>
      </c>
    </row>
    <row r="1911" spans="1:11" s="152" customFormat="1" x14ac:dyDescent="0.2">
      <c r="A1911" s="172" t="s">
        <v>674</v>
      </c>
      <c r="B1911" s="145" t="s">
        <v>680</v>
      </c>
      <c r="C1911" s="145">
        <v>43</v>
      </c>
      <c r="D1911" s="145" t="s">
        <v>697</v>
      </c>
      <c r="E1911" s="188">
        <v>4223</v>
      </c>
      <c r="F1911" s="228" t="s">
        <v>131</v>
      </c>
      <c r="G1911" s="189"/>
      <c r="H1911" s="222">
        <v>171900</v>
      </c>
      <c r="I1911" s="222"/>
      <c r="J1911" s="222"/>
      <c r="K1911" s="222">
        <f t="shared" si="1007"/>
        <v>171900</v>
      </c>
    </row>
    <row r="1912" spans="1:11" s="179" customFormat="1" ht="15" x14ac:dyDescent="0.2">
      <c r="A1912" s="172" t="s">
        <v>674</v>
      </c>
      <c r="B1912" s="145" t="s">
        <v>680</v>
      </c>
      <c r="C1912" s="145">
        <v>43</v>
      </c>
      <c r="D1912" s="145" t="s">
        <v>697</v>
      </c>
      <c r="E1912" s="188">
        <v>4225</v>
      </c>
      <c r="F1912" s="228" t="s">
        <v>134</v>
      </c>
      <c r="G1912" s="189"/>
      <c r="H1912" s="222">
        <v>1689500</v>
      </c>
      <c r="I1912" s="222"/>
      <c r="J1912" s="222"/>
      <c r="K1912" s="222">
        <f t="shared" si="1007"/>
        <v>1689500</v>
      </c>
    </row>
    <row r="1913" spans="1:11" s="152" customFormat="1" x14ac:dyDescent="0.2">
      <c r="A1913" s="170" t="s">
        <v>674</v>
      </c>
      <c r="B1913" s="169" t="s">
        <v>680</v>
      </c>
      <c r="C1913" s="169">
        <v>43</v>
      </c>
      <c r="D1913" s="169"/>
      <c r="E1913" s="187">
        <v>426</v>
      </c>
      <c r="F1913" s="230"/>
      <c r="G1913" s="197"/>
      <c r="H1913" s="158">
        <f t="shared" ref="H1913:J1913" si="1023">SUM(H1914:H1914)</f>
        <v>5540000</v>
      </c>
      <c r="I1913" s="158">
        <f t="shared" si="1023"/>
        <v>0</v>
      </c>
      <c r="J1913" s="158">
        <f t="shared" si="1023"/>
        <v>0</v>
      </c>
      <c r="K1913" s="158">
        <f t="shared" si="1007"/>
        <v>5540000</v>
      </c>
    </row>
    <row r="1914" spans="1:11" s="166" customFormat="1" ht="15" x14ac:dyDescent="0.2">
      <c r="A1914" s="172" t="s">
        <v>674</v>
      </c>
      <c r="B1914" s="145" t="s">
        <v>680</v>
      </c>
      <c r="C1914" s="145">
        <v>43</v>
      </c>
      <c r="D1914" s="145" t="s">
        <v>697</v>
      </c>
      <c r="E1914" s="188">
        <v>4262</v>
      </c>
      <c r="F1914" s="228" t="s">
        <v>135</v>
      </c>
      <c r="G1914" s="189"/>
      <c r="H1914" s="222">
        <v>5540000</v>
      </c>
      <c r="I1914" s="222"/>
      <c r="J1914" s="222"/>
      <c r="K1914" s="222">
        <f t="shared" si="1007"/>
        <v>5540000</v>
      </c>
    </row>
    <row r="1915" spans="1:11" s="167" customFormat="1" x14ac:dyDescent="0.2">
      <c r="A1915" s="352" t="s">
        <v>674</v>
      </c>
      <c r="B1915" s="302" t="s">
        <v>680</v>
      </c>
      <c r="C1915" s="285">
        <v>43</v>
      </c>
      <c r="D1915" s="285"/>
      <c r="E1915" s="286">
        <v>45</v>
      </c>
      <c r="F1915" s="287"/>
      <c r="G1915" s="288"/>
      <c r="H1915" s="289">
        <f>H1918+H1916</f>
        <v>3417000</v>
      </c>
      <c r="I1915" s="289">
        <f>I1918+I1916</f>
        <v>0</v>
      </c>
      <c r="J1915" s="289">
        <f>J1918+J1916</f>
        <v>0</v>
      </c>
      <c r="K1915" s="289">
        <f t="shared" si="1007"/>
        <v>3417000</v>
      </c>
    </row>
    <row r="1916" spans="1:11" s="223" customFormat="1" x14ac:dyDescent="0.2">
      <c r="A1916" s="170" t="s">
        <v>674</v>
      </c>
      <c r="B1916" s="169" t="s">
        <v>680</v>
      </c>
      <c r="C1916" s="169">
        <v>43</v>
      </c>
      <c r="D1916" s="169"/>
      <c r="E1916" s="187">
        <v>452</v>
      </c>
      <c r="F1916" s="230"/>
      <c r="G1916" s="197"/>
      <c r="H1916" s="158">
        <f t="shared" ref="H1916:J1916" si="1024">H1917</f>
        <v>75000</v>
      </c>
      <c r="I1916" s="158">
        <f t="shared" si="1024"/>
        <v>0</v>
      </c>
      <c r="J1916" s="158">
        <f t="shared" si="1024"/>
        <v>0</v>
      </c>
      <c r="K1916" s="158">
        <f t="shared" si="1007"/>
        <v>75000</v>
      </c>
    </row>
    <row r="1917" spans="1:11" s="167" customFormat="1" x14ac:dyDescent="0.2">
      <c r="A1917" s="172" t="s">
        <v>674</v>
      </c>
      <c r="B1917" s="145" t="s">
        <v>680</v>
      </c>
      <c r="C1917" s="145">
        <v>43</v>
      </c>
      <c r="D1917" s="145" t="s">
        <v>697</v>
      </c>
      <c r="E1917" s="188">
        <v>4521</v>
      </c>
      <c r="F1917" s="228" t="s">
        <v>137</v>
      </c>
      <c r="G1917" s="189"/>
      <c r="H1917" s="222">
        <v>75000</v>
      </c>
      <c r="I1917" s="222"/>
      <c r="J1917" s="222"/>
      <c r="K1917" s="222">
        <f t="shared" si="1007"/>
        <v>75000</v>
      </c>
    </row>
    <row r="1918" spans="1:11" s="223" customFormat="1" x14ac:dyDescent="0.2">
      <c r="A1918" s="170" t="s">
        <v>674</v>
      </c>
      <c r="B1918" s="169" t="s">
        <v>680</v>
      </c>
      <c r="C1918" s="169">
        <v>43</v>
      </c>
      <c r="D1918" s="169"/>
      <c r="E1918" s="187">
        <v>454</v>
      </c>
      <c r="F1918" s="230"/>
      <c r="G1918" s="197"/>
      <c r="H1918" s="158">
        <f t="shared" ref="H1918:J1918" si="1025">H1919</f>
        <v>3342000</v>
      </c>
      <c r="I1918" s="158">
        <f t="shared" si="1025"/>
        <v>0</v>
      </c>
      <c r="J1918" s="158">
        <f t="shared" si="1025"/>
        <v>0</v>
      </c>
      <c r="K1918" s="158">
        <f t="shared" si="1007"/>
        <v>3342000</v>
      </c>
    </row>
    <row r="1919" spans="1:11" s="223" customFormat="1" ht="30" x14ac:dyDescent="0.2">
      <c r="A1919" s="172" t="s">
        <v>674</v>
      </c>
      <c r="B1919" s="145" t="s">
        <v>680</v>
      </c>
      <c r="C1919" s="145">
        <v>43</v>
      </c>
      <c r="D1919" s="145" t="s">
        <v>697</v>
      </c>
      <c r="E1919" s="188">
        <v>4541</v>
      </c>
      <c r="F1919" s="228" t="s">
        <v>791</v>
      </c>
      <c r="G1919" s="189"/>
      <c r="H1919" s="222">
        <v>3342000</v>
      </c>
      <c r="I1919" s="222"/>
      <c r="J1919" s="222"/>
      <c r="K1919" s="222">
        <f t="shared" si="1007"/>
        <v>3342000</v>
      </c>
    </row>
    <row r="1920" spans="1:11" x14ac:dyDescent="0.2">
      <c r="A1920" s="352" t="s">
        <v>674</v>
      </c>
      <c r="B1920" s="302" t="s">
        <v>680</v>
      </c>
      <c r="C1920" s="285">
        <v>51</v>
      </c>
      <c r="D1920" s="285"/>
      <c r="E1920" s="286">
        <v>32</v>
      </c>
      <c r="F1920" s="287"/>
      <c r="G1920" s="288"/>
      <c r="H1920" s="289">
        <f t="shared" ref="H1920:J1924" si="1026">H1921</f>
        <v>300000</v>
      </c>
      <c r="I1920" s="289">
        <f t="shared" si="1026"/>
        <v>0</v>
      </c>
      <c r="J1920" s="289">
        <f t="shared" si="1026"/>
        <v>0</v>
      </c>
      <c r="K1920" s="289">
        <f t="shared" si="1007"/>
        <v>300000</v>
      </c>
    </row>
    <row r="1921" spans="1:11" s="152" customFormat="1" x14ac:dyDescent="0.2">
      <c r="A1921" s="170" t="s">
        <v>674</v>
      </c>
      <c r="B1921" s="169" t="s">
        <v>680</v>
      </c>
      <c r="C1921" s="169">
        <v>51</v>
      </c>
      <c r="D1921" s="145"/>
      <c r="E1921" s="187">
        <v>321</v>
      </c>
      <c r="F1921" s="230"/>
      <c r="G1921" s="197"/>
      <c r="H1921" s="158">
        <f t="shared" si="1026"/>
        <v>300000</v>
      </c>
      <c r="I1921" s="158">
        <f t="shared" si="1026"/>
        <v>0</v>
      </c>
      <c r="J1921" s="158">
        <f t="shared" si="1026"/>
        <v>0</v>
      </c>
      <c r="K1921" s="158">
        <f t="shared" si="1007"/>
        <v>300000</v>
      </c>
    </row>
    <row r="1922" spans="1:11" ht="15" x14ac:dyDescent="0.2">
      <c r="A1922" s="172" t="s">
        <v>674</v>
      </c>
      <c r="B1922" s="145" t="s">
        <v>680</v>
      </c>
      <c r="C1922" s="145">
        <v>51</v>
      </c>
      <c r="D1922" s="145" t="s">
        <v>697</v>
      </c>
      <c r="E1922" s="188">
        <v>3211</v>
      </c>
      <c r="F1922" s="228" t="s">
        <v>110</v>
      </c>
      <c r="G1922" s="189"/>
      <c r="H1922" s="222">
        <v>300000</v>
      </c>
      <c r="I1922" s="222"/>
      <c r="J1922" s="222"/>
      <c r="K1922" s="222">
        <f t="shared" si="1007"/>
        <v>300000</v>
      </c>
    </row>
    <row r="1923" spans="1:11" s="223" customFormat="1" x14ac:dyDescent="0.2">
      <c r="A1923" s="352" t="s">
        <v>674</v>
      </c>
      <c r="B1923" s="302" t="s">
        <v>680</v>
      </c>
      <c r="C1923" s="285">
        <v>71</v>
      </c>
      <c r="D1923" s="285"/>
      <c r="E1923" s="286">
        <v>32</v>
      </c>
      <c r="F1923" s="287"/>
      <c r="G1923" s="288"/>
      <c r="H1923" s="289">
        <f t="shared" si="1026"/>
        <v>10000</v>
      </c>
      <c r="I1923" s="289">
        <f t="shared" si="1026"/>
        <v>0</v>
      </c>
      <c r="J1923" s="289">
        <f t="shared" si="1026"/>
        <v>0</v>
      </c>
      <c r="K1923" s="289">
        <f t="shared" ref="K1923:K1986" si="1027">H1923-I1923+J1923</f>
        <v>10000</v>
      </c>
    </row>
    <row r="1924" spans="1:11" s="152" customFormat="1" x14ac:dyDescent="0.2">
      <c r="A1924" s="170" t="s">
        <v>674</v>
      </c>
      <c r="B1924" s="169" t="s">
        <v>680</v>
      </c>
      <c r="C1924" s="169">
        <v>71</v>
      </c>
      <c r="D1924" s="145"/>
      <c r="E1924" s="187">
        <v>323</v>
      </c>
      <c r="F1924" s="230"/>
      <c r="G1924" s="197"/>
      <c r="H1924" s="158">
        <f t="shared" si="1026"/>
        <v>10000</v>
      </c>
      <c r="I1924" s="158">
        <f t="shared" si="1026"/>
        <v>0</v>
      </c>
      <c r="J1924" s="158">
        <f t="shared" si="1026"/>
        <v>0</v>
      </c>
      <c r="K1924" s="158">
        <f t="shared" si="1027"/>
        <v>10000</v>
      </c>
    </row>
    <row r="1925" spans="1:11" s="223" customFormat="1" ht="15" x14ac:dyDescent="0.2">
      <c r="A1925" s="172" t="s">
        <v>674</v>
      </c>
      <c r="B1925" s="145" t="s">
        <v>680</v>
      </c>
      <c r="C1925" s="145">
        <v>71</v>
      </c>
      <c r="D1925" s="145" t="s">
        <v>697</v>
      </c>
      <c r="E1925" s="188">
        <v>3232</v>
      </c>
      <c r="F1925" s="228" t="s">
        <v>118</v>
      </c>
      <c r="G1925" s="189"/>
      <c r="H1925" s="222">
        <v>10000</v>
      </c>
      <c r="I1925" s="222"/>
      <c r="J1925" s="222"/>
      <c r="K1925" s="222">
        <f t="shared" si="1027"/>
        <v>10000</v>
      </c>
    </row>
    <row r="1926" spans="1:11" s="152" customFormat="1" x14ac:dyDescent="0.2">
      <c r="A1926" s="360" t="s">
        <v>742</v>
      </c>
      <c r="B1926" s="425" t="s">
        <v>741</v>
      </c>
      <c r="C1926" s="425"/>
      <c r="D1926" s="425"/>
      <c r="E1926" s="425"/>
      <c r="F1926" s="425"/>
      <c r="G1926" s="200"/>
      <c r="H1926" s="150">
        <f>H1927+H2478+H2741+H2989+H3358+H3630+H3814+H3969+H4195+H4308</f>
        <v>1186427331</v>
      </c>
      <c r="I1926" s="150">
        <f>I1927+I2478+I2741+I2989+I3358+I3630+I3814+I3969+I4195+I4308</f>
        <v>215567950</v>
      </c>
      <c r="J1926" s="150">
        <f>J1927+J2478+J2741+J2989+J3358+J3630+J3814+J3969+J4195+J4308</f>
        <v>138145875</v>
      </c>
      <c r="K1926" s="150">
        <f t="shared" si="1027"/>
        <v>1109005256</v>
      </c>
    </row>
    <row r="1927" spans="1:11" s="223" customFormat="1" x14ac:dyDescent="0.2">
      <c r="A1927" s="361" t="s">
        <v>951</v>
      </c>
      <c r="B1927" s="424" t="s">
        <v>748</v>
      </c>
      <c r="C1927" s="424"/>
      <c r="D1927" s="424"/>
      <c r="E1927" s="424"/>
      <c r="F1927" s="233" t="s">
        <v>735</v>
      </c>
      <c r="G1927" s="180"/>
      <c r="H1927" s="151">
        <f>H1928+H1980+H2015+H2022+H2032+H2065+H2114+H2147+H2197+H2245+H2275+H2317+H2348+H2389+H2430+H2461+H2468</f>
        <v>399300200</v>
      </c>
      <c r="I1927" s="151">
        <f>I1928+I1980+I2015+I2022+I2032+I2065+I2114+I2147+I2197+I2245+I2275+I2317+I2348+I2389+I2430+I2461+I2468</f>
        <v>88710850</v>
      </c>
      <c r="J1927" s="151">
        <f>J1928+J1980+J2015+J2022+J2032+J2065+J2114+J2147+J2197+J2245+J2275+J2317+J2348+J2389+J2430+J2461+J2468</f>
        <v>74926000</v>
      </c>
      <c r="K1927" s="151">
        <f t="shared" si="1027"/>
        <v>385515350</v>
      </c>
    </row>
    <row r="1928" spans="1:11" s="166" customFormat="1" ht="67.5" x14ac:dyDescent="0.2">
      <c r="A1928" s="296" t="s">
        <v>951</v>
      </c>
      <c r="B1928" s="296" t="s">
        <v>856</v>
      </c>
      <c r="C1928" s="296"/>
      <c r="D1928" s="296"/>
      <c r="E1928" s="297"/>
      <c r="F1928" s="299" t="s">
        <v>85</v>
      </c>
      <c r="G1928" s="300" t="s">
        <v>688</v>
      </c>
      <c r="H1928" s="301">
        <f>H1929+H1935+H1943+H1974</f>
        <v>28382800</v>
      </c>
      <c r="I1928" s="301">
        <f>I1929+I1935+I1943+I1974</f>
        <v>0</v>
      </c>
      <c r="J1928" s="301">
        <f>J1929+J1935+J1943+J1974</f>
        <v>550000</v>
      </c>
      <c r="K1928" s="301">
        <f t="shared" si="1027"/>
        <v>28932800</v>
      </c>
    </row>
    <row r="1929" spans="1:11" s="152" customFormat="1" x14ac:dyDescent="0.2">
      <c r="A1929" s="302" t="s">
        <v>951</v>
      </c>
      <c r="B1929" s="302" t="s">
        <v>856</v>
      </c>
      <c r="C1929" s="285">
        <v>31</v>
      </c>
      <c r="D1929" s="285"/>
      <c r="E1929" s="286">
        <v>32</v>
      </c>
      <c r="F1929" s="287"/>
      <c r="G1929" s="288"/>
      <c r="H1929" s="289">
        <f t="shared" ref="H1929:I1929" si="1028">H1930+H1932</f>
        <v>3100000</v>
      </c>
      <c r="I1929" s="289">
        <f t="shared" si="1028"/>
        <v>0</v>
      </c>
      <c r="J1929" s="289">
        <f t="shared" ref="J1929" si="1029">J1930+J1932</f>
        <v>0</v>
      </c>
      <c r="K1929" s="289">
        <f t="shared" si="1027"/>
        <v>3100000</v>
      </c>
    </row>
    <row r="1930" spans="1:11" s="223" customFormat="1" x14ac:dyDescent="0.2">
      <c r="A1930" s="326" t="s">
        <v>951</v>
      </c>
      <c r="B1930" s="326" t="s">
        <v>856</v>
      </c>
      <c r="C1930" s="154">
        <v>31</v>
      </c>
      <c r="D1930" s="155"/>
      <c r="E1930" s="156">
        <v>322</v>
      </c>
      <c r="F1930" s="225"/>
      <c r="G1930" s="157"/>
      <c r="H1930" s="246">
        <f>SUM(H1931)</f>
        <v>2500000</v>
      </c>
      <c r="I1930" s="246">
        <f>SUM(I1931)</f>
        <v>0</v>
      </c>
      <c r="J1930" s="246">
        <f>SUM(J1931)</f>
        <v>0</v>
      </c>
      <c r="K1930" s="246">
        <f t="shared" si="1027"/>
        <v>2500000</v>
      </c>
    </row>
    <row r="1931" spans="1:11" s="223" customFormat="1" ht="15" x14ac:dyDescent="0.2">
      <c r="A1931" s="213" t="s">
        <v>951</v>
      </c>
      <c r="B1931" s="213" t="s">
        <v>856</v>
      </c>
      <c r="C1931" s="217">
        <v>31</v>
      </c>
      <c r="D1931" s="215" t="s">
        <v>25</v>
      </c>
      <c r="E1931" s="219">
        <v>3223</v>
      </c>
      <c r="F1931" s="229" t="s">
        <v>115</v>
      </c>
      <c r="G1931" s="220"/>
      <c r="H1931" s="222">
        <v>2500000</v>
      </c>
      <c r="I1931" s="222"/>
      <c r="J1931" s="222"/>
      <c r="K1931" s="222">
        <f t="shared" si="1027"/>
        <v>2500000</v>
      </c>
    </row>
    <row r="1932" spans="1:11" s="223" customFormat="1" x14ac:dyDescent="0.2">
      <c r="A1932" s="326" t="s">
        <v>951</v>
      </c>
      <c r="B1932" s="326" t="s">
        <v>856</v>
      </c>
      <c r="C1932" s="154">
        <v>31</v>
      </c>
      <c r="D1932" s="155"/>
      <c r="E1932" s="156">
        <v>323</v>
      </c>
      <c r="F1932" s="225"/>
      <c r="G1932" s="157"/>
      <c r="H1932" s="246">
        <f t="shared" ref="H1932:I1932" si="1030">SUM(H1933:H1934)</f>
        <v>600000</v>
      </c>
      <c r="I1932" s="246">
        <f t="shared" si="1030"/>
        <v>0</v>
      </c>
      <c r="J1932" s="246">
        <f t="shared" ref="J1932" si="1031">SUM(J1933:J1934)</f>
        <v>0</v>
      </c>
      <c r="K1932" s="246">
        <f t="shared" si="1027"/>
        <v>600000</v>
      </c>
    </row>
    <row r="1933" spans="1:11" s="223" customFormat="1" ht="15" x14ac:dyDescent="0.2">
      <c r="A1933" s="213" t="s">
        <v>951</v>
      </c>
      <c r="B1933" s="213" t="s">
        <v>856</v>
      </c>
      <c r="C1933" s="217">
        <v>31</v>
      </c>
      <c r="D1933" s="215" t="s">
        <v>25</v>
      </c>
      <c r="E1933" s="219">
        <v>3234</v>
      </c>
      <c r="F1933" s="229" t="s">
        <v>120</v>
      </c>
      <c r="G1933" s="341"/>
      <c r="H1933" s="222">
        <v>390000</v>
      </c>
      <c r="I1933" s="222"/>
      <c r="J1933" s="222"/>
      <c r="K1933" s="222">
        <f t="shared" si="1027"/>
        <v>390000</v>
      </c>
    </row>
    <row r="1934" spans="1:11" s="167" customFormat="1" x14ac:dyDescent="0.2">
      <c r="A1934" s="213" t="s">
        <v>951</v>
      </c>
      <c r="B1934" s="213" t="s">
        <v>856</v>
      </c>
      <c r="C1934" s="217">
        <v>31</v>
      </c>
      <c r="D1934" s="215" t="s">
        <v>25</v>
      </c>
      <c r="E1934" s="219">
        <v>3239</v>
      </c>
      <c r="F1934" s="229" t="s">
        <v>41</v>
      </c>
      <c r="G1934" s="342"/>
      <c r="H1934" s="222">
        <v>210000</v>
      </c>
      <c r="I1934" s="222"/>
      <c r="J1934" s="222"/>
      <c r="K1934" s="222">
        <f t="shared" si="1027"/>
        <v>210000</v>
      </c>
    </row>
    <row r="1935" spans="1:11" s="223" customFormat="1" x14ac:dyDescent="0.2">
      <c r="A1935" s="330" t="s">
        <v>951</v>
      </c>
      <c r="B1935" s="330" t="s">
        <v>856</v>
      </c>
      <c r="C1935" s="285">
        <v>43</v>
      </c>
      <c r="D1935" s="330"/>
      <c r="E1935" s="286">
        <v>31</v>
      </c>
      <c r="F1935" s="287"/>
      <c r="G1935" s="287"/>
      <c r="H1935" s="317">
        <f>H1936+H1939+H1941</f>
        <v>9319000</v>
      </c>
      <c r="I1935" s="317">
        <f>I1936+I1939+I1941</f>
        <v>0</v>
      </c>
      <c r="J1935" s="317">
        <f>J1936+J1939+J1941</f>
        <v>0</v>
      </c>
      <c r="K1935" s="317">
        <f t="shared" si="1027"/>
        <v>9319000</v>
      </c>
    </row>
    <row r="1936" spans="1:11" s="223" customFormat="1" x14ac:dyDescent="0.2">
      <c r="A1936" s="326" t="s">
        <v>951</v>
      </c>
      <c r="B1936" s="326" t="s">
        <v>856</v>
      </c>
      <c r="C1936" s="154">
        <v>43</v>
      </c>
      <c r="D1936" s="322"/>
      <c r="E1936" s="187">
        <v>311</v>
      </c>
      <c r="F1936" s="230"/>
      <c r="G1936" s="328"/>
      <c r="H1936" s="199">
        <f>H1937+H1938</f>
        <v>7244000</v>
      </c>
      <c r="I1936" s="199">
        <f>I1937+I1938</f>
        <v>0</v>
      </c>
      <c r="J1936" s="199">
        <f>J1937+J1938</f>
        <v>0</v>
      </c>
      <c r="K1936" s="199">
        <f t="shared" si="1027"/>
        <v>7244000</v>
      </c>
    </row>
    <row r="1937" spans="1:11" s="223" customFormat="1" ht="15" x14ac:dyDescent="0.2">
      <c r="A1937" s="213" t="s">
        <v>951</v>
      </c>
      <c r="B1937" s="213" t="s">
        <v>856</v>
      </c>
      <c r="C1937" s="214">
        <v>43</v>
      </c>
      <c r="D1937" s="215" t="s">
        <v>25</v>
      </c>
      <c r="E1937" s="188">
        <v>3111</v>
      </c>
      <c r="F1937" s="228" t="s">
        <v>19</v>
      </c>
      <c r="G1937" s="208"/>
      <c r="H1937" s="222">
        <v>7174000</v>
      </c>
      <c r="I1937" s="222"/>
      <c r="J1937" s="222"/>
      <c r="K1937" s="222">
        <f t="shared" si="1027"/>
        <v>7174000</v>
      </c>
    </row>
    <row r="1938" spans="1:11" s="223" customFormat="1" ht="15" x14ac:dyDescent="0.2">
      <c r="A1938" s="213" t="s">
        <v>951</v>
      </c>
      <c r="B1938" s="213" t="s">
        <v>856</v>
      </c>
      <c r="C1938" s="217">
        <v>43</v>
      </c>
      <c r="D1938" s="215" t="s">
        <v>25</v>
      </c>
      <c r="E1938" s="219">
        <v>3113</v>
      </c>
      <c r="F1938" s="229" t="s">
        <v>20</v>
      </c>
      <c r="G1938" s="220"/>
      <c r="H1938" s="244">
        <v>70000</v>
      </c>
      <c r="I1938" s="244"/>
      <c r="J1938" s="244"/>
      <c r="K1938" s="244">
        <f t="shared" si="1027"/>
        <v>70000</v>
      </c>
    </row>
    <row r="1939" spans="1:11" s="223" customFormat="1" x14ac:dyDescent="0.2">
      <c r="A1939" s="326" t="s">
        <v>951</v>
      </c>
      <c r="B1939" s="326" t="s">
        <v>856</v>
      </c>
      <c r="C1939" s="154">
        <v>43</v>
      </c>
      <c r="D1939" s="155"/>
      <c r="E1939" s="156">
        <v>312</v>
      </c>
      <c r="F1939" s="225"/>
      <c r="G1939" s="157"/>
      <c r="H1939" s="246">
        <f t="shared" ref="H1939:J1939" si="1032">SUM(H1940)</f>
        <v>900000</v>
      </c>
      <c r="I1939" s="246">
        <f t="shared" si="1032"/>
        <v>0</v>
      </c>
      <c r="J1939" s="246">
        <f t="shared" si="1032"/>
        <v>0</v>
      </c>
      <c r="K1939" s="246">
        <f t="shared" si="1027"/>
        <v>900000</v>
      </c>
    </row>
    <row r="1940" spans="1:11" s="167" customFormat="1" x14ac:dyDescent="0.2">
      <c r="A1940" s="213" t="s">
        <v>951</v>
      </c>
      <c r="B1940" s="213" t="s">
        <v>856</v>
      </c>
      <c r="C1940" s="217">
        <v>43</v>
      </c>
      <c r="D1940" s="215" t="s">
        <v>25</v>
      </c>
      <c r="E1940" s="219">
        <v>3121</v>
      </c>
      <c r="F1940" s="229" t="s">
        <v>22</v>
      </c>
      <c r="G1940" s="220"/>
      <c r="H1940" s="222">
        <v>900000</v>
      </c>
      <c r="I1940" s="222"/>
      <c r="J1940" s="222"/>
      <c r="K1940" s="222">
        <f t="shared" si="1027"/>
        <v>900000</v>
      </c>
    </row>
    <row r="1941" spans="1:11" s="223" customFormat="1" x14ac:dyDescent="0.2">
      <c r="A1941" s="326" t="s">
        <v>951</v>
      </c>
      <c r="B1941" s="326" t="s">
        <v>856</v>
      </c>
      <c r="C1941" s="154">
        <v>43</v>
      </c>
      <c r="D1941" s="155"/>
      <c r="E1941" s="156">
        <v>313</v>
      </c>
      <c r="F1941" s="225"/>
      <c r="G1941" s="340"/>
      <c r="H1941" s="246">
        <f>H1942</f>
        <v>1175000</v>
      </c>
      <c r="I1941" s="246">
        <f>I1942</f>
        <v>0</v>
      </c>
      <c r="J1941" s="246">
        <f>J1942</f>
        <v>0</v>
      </c>
      <c r="K1941" s="246">
        <f t="shared" si="1027"/>
        <v>1175000</v>
      </c>
    </row>
    <row r="1942" spans="1:11" s="223" customFormat="1" ht="15" x14ac:dyDescent="0.2">
      <c r="A1942" s="213" t="s">
        <v>951</v>
      </c>
      <c r="B1942" s="213" t="s">
        <v>856</v>
      </c>
      <c r="C1942" s="217">
        <v>43</v>
      </c>
      <c r="D1942" s="215" t="s">
        <v>25</v>
      </c>
      <c r="E1942" s="219">
        <v>3132</v>
      </c>
      <c r="F1942" s="229" t="s">
        <v>280</v>
      </c>
      <c r="G1942" s="220"/>
      <c r="H1942" s="222">
        <v>1175000</v>
      </c>
      <c r="I1942" s="222"/>
      <c r="J1942" s="222"/>
      <c r="K1942" s="222">
        <f t="shared" si="1027"/>
        <v>1175000</v>
      </c>
    </row>
    <row r="1943" spans="1:11" s="223" customFormat="1" x14ac:dyDescent="0.2">
      <c r="A1943" s="302" t="s">
        <v>951</v>
      </c>
      <c r="B1943" s="302" t="s">
        <v>856</v>
      </c>
      <c r="C1943" s="285">
        <v>43</v>
      </c>
      <c r="D1943" s="285"/>
      <c r="E1943" s="286">
        <v>32</v>
      </c>
      <c r="F1943" s="287"/>
      <c r="G1943" s="288"/>
      <c r="H1943" s="289">
        <f>H1944+H1949+H1955+H1964+H1966</f>
        <v>13163800</v>
      </c>
      <c r="I1943" s="289">
        <f>I1944+I1949+I1955+I1964+I1966</f>
        <v>0</v>
      </c>
      <c r="J1943" s="289">
        <f>J1944+J1949+J1955+J1964+J1966</f>
        <v>550000</v>
      </c>
      <c r="K1943" s="289">
        <f t="shared" si="1027"/>
        <v>13713800</v>
      </c>
    </row>
    <row r="1944" spans="1:11" s="223" customFormat="1" x14ac:dyDescent="0.2">
      <c r="A1944" s="326" t="s">
        <v>951</v>
      </c>
      <c r="B1944" s="326" t="s">
        <v>856</v>
      </c>
      <c r="C1944" s="154">
        <v>43</v>
      </c>
      <c r="D1944" s="155"/>
      <c r="E1944" s="156">
        <v>321</v>
      </c>
      <c r="F1944" s="225"/>
      <c r="G1944" s="157"/>
      <c r="H1944" s="246">
        <f t="shared" ref="H1944:I1944" si="1033">SUM(H1945:H1948)</f>
        <v>689600</v>
      </c>
      <c r="I1944" s="246">
        <f t="shared" si="1033"/>
        <v>0</v>
      </c>
      <c r="J1944" s="246">
        <f t="shared" ref="J1944" si="1034">SUM(J1945:J1948)</f>
        <v>0</v>
      </c>
      <c r="K1944" s="246">
        <f t="shared" si="1027"/>
        <v>689600</v>
      </c>
    </row>
    <row r="1945" spans="1:11" s="223" customFormat="1" ht="15" x14ac:dyDescent="0.2">
      <c r="A1945" s="213" t="s">
        <v>951</v>
      </c>
      <c r="B1945" s="213" t="s">
        <v>856</v>
      </c>
      <c r="C1945" s="217">
        <v>43</v>
      </c>
      <c r="D1945" s="215" t="s">
        <v>25</v>
      </c>
      <c r="E1945" s="219">
        <v>3211</v>
      </c>
      <c r="F1945" s="229" t="s">
        <v>110</v>
      </c>
      <c r="G1945" s="220"/>
      <c r="H1945" s="222">
        <v>371000</v>
      </c>
      <c r="I1945" s="222"/>
      <c r="J1945" s="222"/>
      <c r="K1945" s="222">
        <f t="shared" si="1027"/>
        <v>371000</v>
      </c>
    </row>
    <row r="1946" spans="1:11" s="223" customFormat="1" ht="30" x14ac:dyDescent="0.2">
      <c r="A1946" s="213" t="s">
        <v>951</v>
      </c>
      <c r="B1946" s="213" t="s">
        <v>856</v>
      </c>
      <c r="C1946" s="217">
        <v>43</v>
      </c>
      <c r="D1946" s="215" t="s">
        <v>25</v>
      </c>
      <c r="E1946" s="219">
        <v>3212</v>
      </c>
      <c r="F1946" s="229" t="s">
        <v>111</v>
      </c>
      <c r="G1946" s="220"/>
      <c r="H1946" s="222">
        <f>220000-24000-7400</f>
        <v>188600</v>
      </c>
      <c r="I1946" s="222"/>
      <c r="J1946" s="222"/>
      <c r="K1946" s="222">
        <f t="shared" si="1027"/>
        <v>188600</v>
      </c>
    </row>
    <row r="1947" spans="1:11" s="223" customFormat="1" ht="15" x14ac:dyDescent="0.2">
      <c r="A1947" s="213" t="s">
        <v>951</v>
      </c>
      <c r="B1947" s="213" t="s">
        <v>856</v>
      </c>
      <c r="C1947" s="217">
        <v>43</v>
      </c>
      <c r="D1947" s="215" t="s">
        <v>25</v>
      </c>
      <c r="E1947" s="219">
        <v>3213</v>
      </c>
      <c r="F1947" s="229" t="s">
        <v>112</v>
      </c>
      <c r="G1947" s="220"/>
      <c r="H1947" s="222">
        <v>129000</v>
      </c>
      <c r="I1947" s="222"/>
      <c r="J1947" s="222"/>
      <c r="K1947" s="222">
        <f t="shared" si="1027"/>
        <v>129000</v>
      </c>
    </row>
    <row r="1948" spans="1:11" s="223" customFormat="1" ht="15" x14ac:dyDescent="0.2">
      <c r="A1948" s="213" t="s">
        <v>951</v>
      </c>
      <c r="B1948" s="213" t="s">
        <v>856</v>
      </c>
      <c r="C1948" s="217">
        <v>43</v>
      </c>
      <c r="D1948" s="215" t="s">
        <v>25</v>
      </c>
      <c r="E1948" s="219">
        <v>3214</v>
      </c>
      <c r="F1948" s="229" t="s">
        <v>234</v>
      </c>
      <c r="G1948" s="220"/>
      <c r="H1948" s="222">
        <v>1000</v>
      </c>
      <c r="I1948" s="222"/>
      <c r="J1948" s="222"/>
      <c r="K1948" s="222">
        <f t="shared" si="1027"/>
        <v>1000</v>
      </c>
    </row>
    <row r="1949" spans="1:11" s="167" customFormat="1" x14ac:dyDescent="0.2">
      <c r="A1949" s="326" t="s">
        <v>951</v>
      </c>
      <c r="B1949" s="326" t="s">
        <v>856</v>
      </c>
      <c r="C1949" s="154">
        <v>43</v>
      </c>
      <c r="D1949" s="155"/>
      <c r="E1949" s="156">
        <v>322</v>
      </c>
      <c r="F1949" s="225"/>
      <c r="G1949" s="157"/>
      <c r="H1949" s="246">
        <f t="shared" ref="H1949:I1949" si="1035">SUM(H1950:H1954)</f>
        <v>290200</v>
      </c>
      <c r="I1949" s="246">
        <f t="shared" si="1035"/>
        <v>0</v>
      </c>
      <c r="J1949" s="246">
        <f t="shared" ref="J1949" si="1036">SUM(J1950:J1954)</f>
        <v>550000</v>
      </c>
      <c r="K1949" s="246">
        <f t="shared" si="1027"/>
        <v>840200</v>
      </c>
    </row>
    <row r="1950" spans="1:11" s="223" customFormat="1" ht="15" x14ac:dyDescent="0.2">
      <c r="A1950" s="213" t="s">
        <v>951</v>
      </c>
      <c r="B1950" s="213" t="s">
        <v>856</v>
      </c>
      <c r="C1950" s="217">
        <v>43</v>
      </c>
      <c r="D1950" s="215" t="s">
        <v>25</v>
      </c>
      <c r="E1950" s="219">
        <v>3221</v>
      </c>
      <c r="F1950" s="229" t="s">
        <v>146</v>
      </c>
      <c r="G1950" s="220"/>
      <c r="H1950" s="222">
        <v>90000</v>
      </c>
      <c r="I1950" s="222"/>
      <c r="J1950" s="222"/>
      <c r="K1950" s="222">
        <f t="shared" si="1027"/>
        <v>90000</v>
      </c>
    </row>
    <row r="1951" spans="1:11" s="167" customFormat="1" x14ac:dyDescent="0.2">
      <c r="A1951" s="213" t="s">
        <v>951</v>
      </c>
      <c r="B1951" s="213" t="s">
        <v>856</v>
      </c>
      <c r="C1951" s="217">
        <v>43</v>
      </c>
      <c r="D1951" s="215" t="s">
        <v>25</v>
      </c>
      <c r="E1951" s="219">
        <v>3223</v>
      </c>
      <c r="F1951" s="229" t="s">
        <v>115</v>
      </c>
      <c r="G1951" s="220"/>
      <c r="H1951" s="222">
        <v>95200</v>
      </c>
      <c r="I1951" s="222"/>
      <c r="J1951" s="222">
        <v>300000</v>
      </c>
      <c r="K1951" s="222">
        <f t="shared" si="1027"/>
        <v>395200</v>
      </c>
    </row>
    <row r="1952" spans="1:11" s="223" customFormat="1" ht="30" x14ac:dyDescent="0.2">
      <c r="A1952" s="213" t="s">
        <v>951</v>
      </c>
      <c r="B1952" s="213" t="s">
        <v>856</v>
      </c>
      <c r="C1952" s="217">
        <v>43</v>
      </c>
      <c r="D1952" s="215" t="s">
        <v>25</v>
      </c>
      <c r="E1952" s="219">
        <v>3224</v>
      </c>
      <c r="F1952" s="229" t="s">
        <v>144</v>
      </c>
      <c r="G1952" s="220"/>
      <c r="H1952" s="222">
        <v>50000</v>
      </c>
      <c r="I1952" s="222"/>
      <c r="J1952" s="222">
        <v>250000</v>
      </c>
      <c r="K1952" s="222">
        <f t="shared" si="1027"/>
        <v>300000</v>
      </c>
    </row>
    <row r="1953" spans="1:11" s="223" customFormat="1" ht="15" x14ac:dyDescent="0.2">
      <c r="A1953" s="213" t="s">
        <v>951</v>
      </c>
      <c r="B1953" s="213" t="s">
        <v>856</v>
      </c>
      <c r="C1953" s="217">
        <v>43</v>
      </c>
      <c r="D1953" s="215" t="s">
        <v>25</v>
      </c>
      <c r="E1953" s="219">
        <v>3225</v>
      </c>
      <c r="F1953" s="229" t="s">
        <v>151</v>
      </c>
      <c r="G1953" s="220"/>
      <c r="H1953" s="222">
        <v>25000</v>
      </c>
      <c r="I1953" s="222"/>
      <c r="J1953" s="222"/>
      <c r="K1953" s="222">
        <f t="shared" si="1027"/>
        <v>25000</v>
      </c>
    </row>
    <row r="1954" spans="1:11" s="223" customFormat="1" ht="15" x14ac:dyDescent="0.2">
      <c r="A1954" s="213" t="s">
        <v>951</v>
      </c>
      <c r="B1954" s="213" t="s">
        <v>856</v>
      </c>
      <c r="C1954" s="217">
        <v>43</v>
      </c>
      <c r="D1954" s="215" t="s">
        <v>25</v>
      </c>
      <c r="E1954" s="219">
        <v>3227</v>
      </c>
      <c r="F1954" s="229" t="s">
        <v>235</v>
      </c>
      <c r="G1954" s="220"/>
      <c r="H1954" s="222">
        <v>30000</v>
      </c>
      <c r="I1954" s="222"/>
      <c r="J1954" s="222"/>
      <c r="K1954" s="222">
        <f t="shared" si="1027"/>
        <v>30000</v>
      </c>
    </row>
    <row r="1955" spans="1:11" s="223" customFormat="1" x14ac:dyDescent="0.2">
      <c r="A1955" s="326" t="s">
        <v>951</v>
      </c>
      <c r="B1955" s="326" t="s">
        <v>856</v>
      </c>
      <c r="C1955" s="154">
        <v>43</v>
      </c>
      <c r="D1955" s="155"/>
      <c r="E1955" s="156">
        <v>323</v>
      </c>
      <c r="F1955" s="225"/>
      <c r="G1955" s="157"/>
      <c r="H1955" s="246">
        <f t="shared" ref="H1955:I1955" si="1037">SUM(H1956:H1963)</f>
        <v>10434000</v>
      </c>
      <c r="I1955" s="246">
        <f t="shared" si="1037"/>
        <v>0</v>
      </c>
      <c r="J1955" s="246">
        <f t="shared" ref="J1955" si="1038">SUM(J1956:J1963)</f>
        <v>0</v>
      </c>
      <c r="K1955" s="246">
        <f t="shared" si="1027"/>
        <v>10434000</v>
      </c>
    </row>
    <row r="1956" spans="1:11" s="223" customFormat="1" ht="15" x14ac:dyDescent="0.2">
      <c r="A1956" s="213" t="s">
        <v>951</v>
      </c>
      <c r="B1956" s="213" t="s">
        <v>856</v>
      </c>
      <c r="C1956" s="217">
        <v>43</v>
      </c>
      <c r="D1956" s="215" t="s">
        <v>25</v>
      </c>
      <c r="E1956" s="219">
        <v>3231</v>
      </c>
      <c r="F1956" s="229" t="s">
        <v>117</v>
      </c>
      <c r="G1956" s="220"/>
      <c r="H1956" s="222">
        <v>270000</v>
      </c>
      <c r="I1956" s="222"/>
      <c r="J1956" s="222"/>
      <c r="K1956" s="222">
        <f t="shared" si="1027"/>
        <v>270000</v>
      </c>
    </row>
    <row r="1957" spans="1:11" s="223" customFormat="1" ht="15" x14ac:dyDescent="0.2">
      <c r="A1957" s="213" t="s">
        <v>951</v>
      </c>
      <c r="B1957" s="213" t="s">
        <v>856</v>
      </c>
      <c r="C1957" s="217">
        <v>43</v>
      </c>
      <c r="D1957" s="215" t="s">
        <v>25</v>
      </c>
      <c r="E1957" s="219">
        <v>3233</v>
      </c>
      <c r="F1957" s="229" t="s">
        <v>119</v>
      </c>
      <c r="G1957" s="341"/>
      <c r="H1957" s="222">
        <f>750000-60000</f>
        <v>690000</v>
      </c>
      <c r="I1957" s="222"/>
      <c r="J1957" s="222"/>
      <c r="K1957" s="222">
        <f t="shared" si="1027"/>
        <v>690000</v>
      </c>
    </row>
    <row r="1958" spans="1:11" s="223" customFormat="1" ht="15" x14ac:dyDescent="0.2">
      <c r="A1958" s="213" t="s">
        <v>951</v>
      </c>
      <c r="B1958" s="213" t="s">
        <v>856</v>
      </c>
      <c r="C1958" s="217">
        <v>43</v>
      </c>
      <c r="D1958" s="215" t="s">
        <v>25</v>
      </c>
      <c r="E1958" s="219">
        <v>3234</v>
      </c>
      <c r="F1958" s="229" t="s">
        <v>120</v>
      </c>
      <c r="G1958" s="341"/>
      <c r="H1958" s="222">
        <f>8500000-6200000-390000</f>
        <v>1910000</v>
      </c>
      <c r="I1958" s="222"/>
      <c r="J1958" s="222"/>
      <c r="K1958" s="222">
        <f t="shared" si="1027"/>
        <v>1910000</v>
      </c>
    </row>
    <row r="1959" spans="1:11" s="166" customFormat="1" ht="15" x14ac:dyDescent="0.2">
      <c r="A1959" s="213" t="s">
        <v>951</v>
      </c>
      <c r="B1959" s="213" t="s">
        <v>856</v>
      </c>
      <c r="C1959" s="217">
        <v>43</v>
      </c>
      <c r="D1959" s="215" t="s">
        <v>25</v>
      </c>
      <c r="E1959" s="219">
        <v>3235</v>
      </c>
      <c r="F1959" s="229" t="s">
        <v>42</v>
      </c>
      <c r="G1959" s="341"/>
      <c r="H1959" s="222">
        <v>248000</v>
      </c>
      <c r="I1959" s="222"/>
      <c r="J1959" s="222"/>
      <c r="K1959" s="222">
        <f t="shared" si="1027"/>
        <v>248000</v>
      </c>
    </row>
    <row r="1960" spans="1:11" s="167" customFormat="1" x14ac:dyDescent="0.2">
      <c r="A1960" s="213" t="s">
        <v>951</v>
      </c>
      <c r="B1960" s="213" t="s">
        <v>856</v>
      </c>
      <c r="C1960" s="217">
        <v>43</v>
      </c>
      <c r="D1960" s="215" t="s">
        <v>25</v>
      </c>
      <c r="E1960" s="219">
        <v>3236</v>
      </c>
      <c r="F1960" s="229" t="s">
        <v>121</v>
      </c>
      <c r="G1960" s="341"/>
      <c r="H1960" s="222">
        <v>5000</v>
      </c>
      <c r="I1960" s="222"/>
      <c r="J1960" s="222"/>
      <c r="K1960" s="222">
        <f t="shared" si="1027"/>
        <v>5000</v>
      </c>
    </row>
    <row r="1961" spans="1:11" s="223" customFormat="1" ht="15" x14ac:dyDescent="0.2">
      <c r="A1961" s="213" t="s">
        <v>951</v>
      </c>
      <c r="B1961" s="213" t="s">
        <v>856</v>
      </c>
      <c r="C1961" s="217">
        <v>43</v>
      </c>
      <c r="D1961" s="215" t="s">
        <v>25</v>
      </c>
      <c r="E1961" s="219">
        <v>3237</v>
      </c>
      <c r="F1961" s="229" t="s">
        <v>36</v>
      </c>
      <c r="G1961" s="341"/>
      <c r="H1961" s="222">
        <v>1200000</v>
      </c>
      <c r="I1961" s="222"/>
      <c r="J1961" s="222"/>
      <c r="K1961" s="222">
        <f t="shared" si="1027"/>
        <v>1200000</v>
      </c>
    </row>
    <row r="1962" spans="1:11" s="223" customFormat="1" ht="15" x14ac:dyDescent="0.2">
      <c r="A1962" s="213" t="s">
        <v>951</v>
      </c>
      <c r="B1962" s="213" t="s">
        <v>856</v>
      </c>
      <c r="C1962" s="217">
        <v>43</v>
      </c>
      <c r="D1962" s="215" t="s">
        <v>25</v>
      </c>
      <c r="E1962" s="219">
        <v>3238</v>
      </c>
      <c r="F1962" s="229" t="s">
        <v>122</v>
      </c>
      <c r="G1962" s="341"/>
      <c r="H1962" s="222">
        <v>260000</v>
      </c>
      <c r="I1962" s="222"/>
      <c r="J1962" s="222"/>
      <c r="K1962" s="222">
        <f t="shared" si="1027"/>
        <v>260000</v>
      </c>
    </row>
    <row r="1963" spans="1:11" s="223" customFormat="1" ht="15" x14ac:dyDescent="0.2">
      <c r="A1963" s="213" t="s">
        <v>951</v>
      </c>
      <c r="B1963" s="213" t="s">
        <v>856</v>
      </c>
      <c r="C1963" s="217">
        <v>43</v>
      </c>
      <c r="D1963" s="215" t="s">
        <v>25</v>
      </c>
      <c r="E1963" s="219">
        <v>3239</v>
      </c>
      <c r="F1963" s="229" t="s">
        <v>41</v>
      </c>
      <c r="G1963" s="342"/>
      <c r="H1963" s="222">
        <v>5851000</v>
      </c>
      <c r="I1963" s="222"/>
      <c r="J1963" s="222"/>
      <c r="K1963" s="222">
        <f t="shared" si="1027"/>
        <v>5851000</v>
      </c>
    </row>
    <row r="1964" spans="1:11" s="223" customFormat="1" x14ac:dyDescent="0.2">
      <c r="A1964" s="326" t="s">
        <v>951</v>
      </c>
      <c r="B1964" s="326" t="s">
        <v>856</v>
      </c>
      <c r="C1964" s="237">
        <v>43</v>
      </c>
      <c r="D1964" s="155"/>
      <c r="E1964" s="156">
        <v>324</v>
      </c>
      <c r="F1964" s="225"/>
      <c r="G1964" s="343"/>
      <c r="H1964" s="246">
        <f t="shared" ref="H1964:J1964" si="1039">SUM(H1965)</f>
        <v>10000</v>
      </c>
      <c r="I1964" s="246">
        <f t="shared" si="1039"/>
        <v>0</v>
      </c>
      <c r="J1964" s="246">
        <f t="shared" si="1039"/>
        <v>0</v>
      </c>
      <c r="K1964" s="246">
        <f t="shared" si="1027"/>
        <v>10000</v>
      </c>
    </row>
    <row r="1965" spans="1:11" s="152" customFormat="1" ht="30" x14ac:dyDescent="0.2">
      <c r="A1965" s="213" t="s">
        <v>951</v>
      </c>
      <c r="B1965" s="213" t="s">
        <v>856</v>
      </c>
      <c r="C1965" s="217">
        <v>43</v>
      </c>
      <c r="D1965" s="215" t="s">
        <v>25</v>
      </c>
      <c r="E1965" s="219">
        <v>3241</v>
      </c>
      <c r="F1965" s="229" t="s">
        <v>238</v>
      </c>
      <c r="G1965" s="341"/>
      <c r="H1965" s="222">
        <v>10000</v>
      </c>
      <c r="I1965" s="222"/>
      <c r="J1965" s="222"/>
      <c r="K1965" s="222">
        <f t="shared" si="1027"/>
        <v>10000</v>
      </c>
    </row>
    <row r="1966" spans="1:11" x14ac:dyDescent="0.2">
      <c r="A1966" s="326" t="s">
        <v>951</v>
      </c>
      <c r="B1966" s="326" t="s">
        <v>856</v>
      </c>
      <c r="C1966" s="237">
        <v>43</v>
      </c>
      <c r="D1966" s="155"/>
      <c r="E1966" s="156">
        <v>329</v>
      </c>
      <c r="F1966" s="225"/>
      <c r="G1966" s="343"/>
      <c r="H1966" s="246">
        <f>SUM(H1967:H1973)</f>
        <v>1740000</v>
      </c>
      <c r="I1966" s="246">
        <f>SUM(I1967:I1973)</f>
        <v>0</v>
      </c>
      <c r="J1966" s="246">
        <f>SUM(J1967:J1973)</f>
        <v>0</v>
      </c>
      <c r="K1966" s="246">
        <f t="shared" si="1027"/>
        <v>1740000</v>
      </c>
    </row>
    <row r="1967" spans="1:11" s="152" customFormat="1" ht="30" x14ac:dyDescent="0.2">
      <c r="A1967" s="213" t="s">
        <v>951</v>
      </c>
      <c r="B1967" s="213" t="s">
        <v>856</v>
      </c>
      <c r="C1967" s="217">
        <v>43</v>
      </c>
      <c r="D1967" s="215" t="s">
        <v>25</v>
      </c>
      <c r="E1967" s="219">
        <v>3291</v>
      </c>
      <c r="F1967" s="229" t="s">
        <v>152</v>
      </c>
      <c r="G1967" s="341"/>
      <c r="H1967" s="222">
        <v>320000</v>
      </c>
      <c r="I1967" s="222"/>
      <c r="J1967" s="222"/>
      <c r="K1967" s="222">
        <f t="shared" si="1027"/>
        <v>320000</v>
      </c>
    </row>
    <row r="1968" spans="1:11" s="223" customFormat="1" ht="15" x14ac:dyDescent="0.2">
      <c r="A1968" s="213" t="s">
        <v>951</v>
      </c>
      <c r="B1968" s="213" t="s">
        <v>856</v>
      </c>
      <c r="C1968" s="217">
        <v>43</v>
      </c>
      <c r="D1968" s="215" t="s">
        <v>25</v>
      </c>
      <c r="E1968" s="219">
        <v>3292</v>
      </c>
      <c r="F1968" s="229" t="s">
        <v>123</v>
      </c>
      <c r="G1968" s="341"/>
      <c r="H1968" s="222">
        <v>260000</v>
      </c>
      <c r="I1968" s="222"/>
      <c r="J1968" s="222"/>
      <c r="K1968" s="222">
        <f t="shared" si="1027"/>
        <v>260000</v>
      </c>
    </row>
    <row r="1969" spans="1:11" ht="15" x14ac:dyDescent="0.2">
      <c r="A1969" s="213" t="s">
        <v>951</v>
      </c>
      <c r="B1969" s="213" t="s">
        <v>856</v>
      </c>
      <c r="C1969" s="217">
        <v>43</v>
      </c>
      <c r="D1969" s="215" t="s">
        <v>25</v>
      </c>
      <c r="E1969" s="219">
        <v>3293</v>
      </c>
      <c r="F1969" s="229" t="s">
        <v>124</v>
      </c>
      <c r="G1969" s="341"/>
      <c r="H1969" s="222">
        <v>250000</v>
      </c>
      <c r="I1969" s="222"/>
      <c r="J1969" s="222"/>
      <c r="K1969" s="222">
        <f t="shared" si="1027"/>
        <v>250000</v>
      </c>
    </row>
    <row r="1970" spans="1:11" s="152" customFormat="1" x14ac:dyDescent="0.2">
      <c r="A1970" s="213" t="s">
        <v>951</v>
      </c>
      <c r="B1970" s="213" t="s">
        <v>856</v>
      </c>
      <c r="C1970" s="217">
        <v>43</v>
      </c>
      <c r="D1970" s="215" t="s">
        <v>25</v>
      </c>
      <c r="E1970" s="219">
        <v>3294</v>
      </c>
      <c r="F1970" s="229" t="s">
        <v>611</v>
      </c>
      <c r="G1970" s="341"/>
      <c r="H1970" s="222">
        <v>200000</v>
      </c>
      <c r="I1970" s="222"/>
      <c r="J1970" s="222"/>
      <c r="K1970" s="222">
        <f t="shared" si="1027"/>
        <v>200000</v>
      </c>
    </row>
    <row r="1971" spans="1:11" s="223" customFormat="1" ht="15" x14ac:dyDescent="0.2">
      <c r="A1971" s="213" t="s">
        <v>951</v>
      </c>
      <c r="B1971" s="213" t="s">
        <v>856</v>
      </c>
      <c r="C1971" s="217">
        <v>43</v>
      </c>
      <c r="D1971" s="215" t="s">
        <v>25</v>
      </c>
      <c r="E1971" s="219">
        <v>3295</v>
      </c>
      <c r="F1971" s="229" t="s">
        <v>237</v>
      </c>
      <c r="G1971" s="342"/>
      <c r="H1971" s="222">
        <v>700000</v>
      </c>
      <c r="I1971" s="222"/>
      <c r="J1971" s="222"/>
      <c r="K1971" s="222">
        <f t="shared" si="1027"/>
        <v>700000</v>
      </c>
    </row>
    <row r="1972" spans="1:11" s="167" customFormat="1" x14ac:dyDescent="0.2">
      <c r="A1972" s="213" t="s">
        <v>951</v>
      </c>
      <c r="B1972" s="213" t="s">
        <v>856</v>
      </c>
      <c r="C1972" s="217">
        <v>43</v>
      </c>
      <c r="D1972" s="215" t="s">
        <v>25</v>
      </c>
      <c r="E1972" s="219">
        <v>3296</v>
      </c>
      <c r="F1972" s="229" t="s">
        <v>612</v>
      </c>
      <c r="G1972" s="342"/>
      <c r="H1972" s="222">
        <v>1000</v>
      </c>
      <c r="I1972" s="222"/>
      <c r="J1972" s="222"/>
      <c r="K1972" s="222">
        <f t="shared" si="1027"/>
        <v>1000</v>
      </c>
    </row>
    <row r="1973" spans="1:11" s="167" customFormat="1" x14ac:dyDescent="0.2">
      <c r="A1973" s="213" t="s">
        <v>951</v>
      </c>
      <c r="B1973" s="213" t="s">
        <v>856</v>
      </c>
      <c r="C1973" s="217">
        <v>43</v>
      </c>
      <c r="D1973" s="215" t="s">
        <v>25</v>
      </c>
      <c r="E1973" s="219">
        <v>3299</v>
      </c>
      <c r="F1973" s="229" t="s">
        <v>125</v>
      </c>
      <c r="G1973" s="220"/>
      <c r="H1973" s="222">
        <v>9000</v>
      </c>
      <c r="I1973" s="222"/>
      <c r="J1973" s="222"/>
      <c r="K1973" s="222">
        <f t="shared" si="1027"/>
        <v>9000</v>
      </c>
    </row>
    <row r="1974" spans="1:11" s="243" customFormat="1" x14ac:dyDescent="0.2">
      <c r="A1974" s="302" t="s">
        <v>951</v>
      </c>
      <c r="B1974" s="302" t="s">
        <v>856</v>
      </c>
      <c r="C1974" s="285">
        <v>43</v>
      </c>
      <c r="D1974" s="285"/>
      <c r="E1974" s="286">
        <v>34</v>
      </c>
      <c r="F1974" s="287"/>
      <c r="G1974" s="288"/>
      <c r="H1974" s="289">
        <f t="shared" ref="H1974:J1974" si="1040">H1975</f>
        <v>2800000</v>
      </c>
      <c r="I1974" s="289">
        <f t="shared" si="1040"/>
        <v>0</v>
      </c>
      <c r="J1974" s="289">
        <f t="shared" si="1040"/>
        <v>0</v>
      </c>
      <c r="K1974" s="289">
        <f t="shared" si="1027"/>
        <v>2800000</v>
      </c>
    </row>
    <row r="1975" spans="1:11" s="243" customFormat="1" x14ac:dyDescent="0.2">
      <c r="A1975" s="326" t="s">
        <v>951</v>
      </c>
      <c r="B1975" s="326" t="s">
        <v>856</v>
      </c>
      <c r="C1975" s="237">
        <v>43</v>
      </c>
      <c r="D1975" s="155"/>
      <c r="E1975" s="156">
        <v>343</v>
      </c>
      <c r="F1975" s="225"/>
      <c r="G1975" s="157"/>
      <c r="H1975" s="246">
        <f t="shared" ref="H1975:I1975" si="1041">SUM(H1976:H1979)</f>
        <v>2800000</v>
      </c>
      <c r="I1975" s="246">
        <f t="shared" si="1041"/>
        <v>0</v>
      </c>
      <c r="J1975" s="246">
        <f t="shared" ref="J1975" si="1042">SUM(J1976:J1979)</f>
        <v>0</v>
      </c>
      <c r="K1975" s="246">
        <f t="shared" si="1027"/>
        <v>2800000</v>
      </c>
    </row>
    <row r="1976" spans="1:11" s="167" customFormat="1" x14ac:dyDescent="0.2">
      <c r="A1976" s="213" t="s">
        <v>951</v>
      </c>
      <c r="B1976" s="213" t="s">
        <v>856</v>
      </c>
      <c r="C1976" s="217">
        <v>43</v>
      </c>
      <c r="D1976" s="215" t="s">
        <v>25</v>
      </c>
      <c r="E1976" s="219">
        <v>3431</v>
      </c>
      <c r="F1976" s="229" t="s">
        <v>153</v>
      </c>
      <c r="G1976" s="220"/>
      <c r="H1976" s="222">
        <v>200000</v>
      </c>
      <c r="I1976" s="222"/>
      <c r="J1976" s="222"/>
      <c r="K1976" s="222">
        <f t="shared" si="1027"/>
        <v>200000</v>
      </c>
    </row>
    <row r="1977" spans="1:11" s="167" customFormat="1" ht="30" x14ac:dyDescent="0.2">
      <c r="A1977" s="213" t="s">
        <v>951</v>
      </c>
      <c r="B1977" s="213" t="s">
        <v>856</v>
      </c>
      <c r="C1977" s="217">
        <v>43</v>
      </c>
      <c r="D1977" s="215" t="s">
        <v>25</v>
      </c>
      <c r="E1977" s="219">
        <v>3432</v>
      </c>
      <c r="F1977" s="229" t="s">
        <v>641</v>
      </c>
      <c r="G1977" s="220"/>
      <c r="H1977" s="222">
        <v>2594000</v>
      </c>
      <c r="I1977" s="222"/>
      <c r="J1977" s="222"/>
      <c r="K1977" s="222">
        <f t="shared" si="1027"/>
        <v>2594000</v>
      </c>
    </row>
    <row r="1978" spans="1:11" s="243" customFormat="1" x14ac:dyDescent="0.2">
      <c r="A1978" s="213" t="s">
        <v>951</v>
      </c>
      <c r="B1978" s="213" t="s">
        <v>856</v>
      </c>
      <c r="C1978" s="217">
        <v>43</v>
      </c>
      <c r="D1978" s="215" t="s">
        <v>25</v>
      </c>
      <c r="E1978" s="219">
        <v>3433</v>
      </c>
      <c r="F1978" s="229" t="s">
        <v>126</v>
      </c>
      <c r="G1978" s="220"/>
      <c r="H1978" s="222">
        <v>5000</v>
      </c>
      <c r="I1978" s="222"/>
      <c r="J1978" s="222"/>
      <c r="K1978" s="222">
        <f t="shared" si="1027"/>
        <v>5000</v>
      </c>
    </row>
    <row r="1979" spans="1:11" s="243" customFormat="1" x14ac:dyDescent="0.2">
      <c r="A1979" s="213" t="s">
        <v>951</v>
      </c>
      <c r="B1979" s="213" t="s">
        <v>856</v>
      </c>
      <c r="C1979" s="217">
        <v>43</v>
      </c>
      <c r="D1979" s="215" t="s">
        <v>25</v>
      </c>
      <c r="E1979" s="219">
        <v>3434</v>
      </c>
      <c r="F1979" s="229" t="s">
        <v>127</v>
      </c>
      <c r="G1979" s="220"/>
      <c r="H1979" s="222">
        <v>1000</v>
      </c>
      <c r="I1979" s="222"/>
      <c r="J1979" s="222"/>
      <c r="K1979" s="222">
        <f t="shared" si="1027"/>
        <v>1000</v>
      </c>
    </row>
    <row r="1980" spans="1:11" s="243" customFormat="1" ht="67.5" x14ac:dyDescent="0.2">
      <c r="A1980" s="296" t="s">
        <v>951</v>
      </c>
      <c r="B1980" s="296" t="s">
        <v>857</v>
      </c>
      <c r="C1980" s="296"/>
      <c r="D1980" s="296"/>
      <c r="E1980" s="297"/>
      <c r="F1980" s="299" t="s">
        <v>772</v>
      </c>
      <c r="G1980" s="300" t="s">
        <v>688</v>
      </c>
      <c r="H1980" s="301">
        <f>H1981+H1984+H1987+H1991+H2005+H2012</f>
        <v>38000000</v>
      </c>
      <c r="I1980" s="301">
        <f>I1981+I1984+I1987+I1991+I2005+I2012</f>
        <v>25800000</v>
      </c>
      <c r="J1980" s="301">
        <f>J1981+J1984+J1987+J1991+J2005+J2012</f>
        <v>31400000</v>
      </c>
      <c r="K1980" s="301">
        <f t="shared" si="1027"/>
        <v>43600000</v>
      </c>
    </row>
    <row r="1981" spans="1:11" s="167" customFormat="1" x14ac:dyDescent="0.2">
      <c r="A1981" s="330" t="s">
        <v>951</v>
      </c>
      <c r="B1981" s="330" t="s">
        <v>857</v>
      </c>
      <c r="C1981" s="285">
        <v>31</v>
      </c>
      <c r="D1981" s="330"/>
      <c r="E1981" s="286">
        <v>32</v>
      </c>
      <c r="F1981" s="287"/>
      <c r="G1981" s="287"/>
      <c r="H1981" s="317">
        <f t="shared" ref="H1981:J1982" si="1043">H1982</f>
        <v>3450000</v>
      </c>
      <c r="I1981" s="317">
        <f t="shared" si="1043"/>
        <v>0</v>
      </c>
      <c r="J1981" s="317">
        <f t="shared" si="1043"/>
        <v>0</v>
      </c>
      <c r="K1981" s="317">
        <f t="shared" si="1027"/>
        <v>3450000</v>
      </c>
    </row>
    <row r="1982" spans="1:11" s="243" customFormat="1" x14ac:dyDescent="0.2">
      <c r="A1982" s="326" t="s">
        <v>951</v>
      </c>
      <c r="B1982" s="326" t="s">
        <v>857</v>
      </c>
      <c r="C1982" s="327">
        <v>31</v>
      </c>
      <c r="D1982" s="322"/>
      <c r="E1982" s="187">
        <v>323</v>
      </c>
      <c r="F1982" s="230"/>
      <c r="G1982" s="328"/>
      <c r="H1982" s="199">
        <f t="shared" si="1043"/>
        <v>3450000</v>
      </c>
      <c r="I1982" s="199">
        <f t="shared" si="1043"/>
        <v>0</v>
      </c>
      <c r="J1982" s="199">
        <f t="shared" si="1043"/>
        <v>0</v>
      </c>
      <c r="K1982" s="199">
        <f t="shared" si="1027"/>
        <v>3450000</v>
      </c>
    </row>
    <row r="1983" spans="1:11" s="243" customFormat="1" x14ac:dyDescent="0.2">
      <c r="A1983" s="213" t="s">
        <v>951</v>
      </c>
      <c r="B1983" s="213" t="s">
        <v>857</v>
      </c>
      <c r="C1983" s="217">
        <v>31</v>
      </c>
      <c r="D1983" s="215" t="s">
        <v>25</v>
      </c>
      <c r="E1983" s="219">
        <v>3232</v>
      </c>
      <c r="F1983" s="229" t="s">
        <v>118</v>
      </c>
      <c r="G1983" s="220"/>
      <c r="H1983" s="222">
        <v>3450000</v>
      </c>
      <c r="I1983" s="222"/>
      <c r="J1983" s="222"/>
      <c r="K1983" s="222">
        <f t="shared" si="1027"/>
        <v>3450000</v>
      </c>
    </row>
    <row r="1984" spans="1:11" s="243" customFormat="1" x14ac:dyDescent="0.2">
      <c r="A1984" s="330" t="s">
        <v>951</v>
      </c>
      <c r="B1984" s="330" t="s">
        <v>857</v>
      </c>
      <c r="C1984" s="285">
        <v>43</v>
      </c>
      <c r="D1984" s="330"/>
      <c r="E1984" s="286">
        <v>32</v>
      </c>
      <c r="F1984" s="287"/>
      <c r="G1984" s="287"/>
      <c r="H1984" s="317">
        <f t="shared" ref="H1984:J1985" si="1044">H1985</f>
        <v>2550000</v>
      </c>
      <c r="I1984" s="317">
        <f t="shared" si="1044"/>
        <v>0</v>
      </c>
      <c r="J1984" s="317">
        <f t="shared" si="1044"/>
        <v>5500000</v>
      </c>
      <c r="K1984" s="317">
        <f t="shared" si="1027"/>
        <v>8050000</v>
      </c>
    </row>
    <row r="1985" spans="1:11" s="243" customFormat="1" x14ac:dyDescent="0.2">
      <c r="A1985" s="326" t="s">
        <v>951</v>
      </c>
      <c r="B1985" s="326" t="s">
        <v>857</v>
      </c>
      <c r="C1985" s="327">
        <v>43</v>
      </c>
      <c r="D1985" s="322"/>
      <c r="E1985" s="187">
        <v>323</v>
      </c>
      <c r="F1985" s="230"/>
      <c r="G1985" s="328"/>
      <c r="H1985" s="199">
        <f t="shared" si="1044"/>
        <v>2550000</v>
      </c>
      <c r="I1985" s="199">
        <f t="shared" si="1044"/>
        <v>0</v>
      </c>
      <c r="J1985" s="199">
        <f t="shared" si="1044"/>
        <v>5500000</v>
      </c>
      <c r="K1985" s="199">
        <f t="shared" si="1027"/>
        <v>8050000</v>
      </c>
    </row>
    <row r="1986" spans="1:11" s="243" customFormat="1" x14ac:dyDescent="0.2">
      <c r="A1986" s="213" t="s">
        <v>951</v>
      </c>
      <c r="B1986" s="213" t="s">
        <v>857</v>
      </c>
      <c r="C1986" s="217">
        <v>43</v>
      </c>
      <c r="D1986" s="215" t="s">
        <v>25</v>
      </c>
      <c r="E1986" s="219">
        <v>3232</v>
      </c>
      <c r="F1986" s="229" t="s">
        <v>118</v>
      </c>
      <c r="G1986" s="220"/>
      <c r="H1986" s="222">
        <v>2550000</v>
      </c>
      <c r="I1986" s="222"/>
      <c r="J1986" s="222">
        <v>5500000</v>
      </c>
      <c r="K1986" s="222">
        <f t="shared" si="1027"/>
        <v>8050000</v>
      </c>
    </row>
    <row r="1987" spans="1:11" s="167" customFormat="1" x14ac:dyDescent="0.2">
      <c r="A1987" s="330" t="s">
        <v>951</v>
      </c>
      <c r="B1987" s="330" t="s">
        <v>857</v>
      </c>
      <c r="C1987" s="285">
        <v>43</v>
      </c>
      <c r="D1987" s="285"/>
      <c r="E1987" s="286">
        <v>41</v>
      </c>
      <c r="F1987" s="287"/>
      <c r="G1987" s="288"/>
      <c r="H1987" s="289">
        <f t="shared" ref="H1987:J1987" si="1045">H1988</f>
        <v>11000</v>
      </c>
      <c r="I1987" s="289">
        <f t="shared" si="1045"/>
        <v>0</v>
      </c>
      <c r="J1987" s="289">
        <f t="shared" si="1045"/>
        <v>0</v>
      </c>
      <c r="K1987" s="289">
        <f t="shared" ref="K1987:K2050" si="1046">H1987-I1987+J1987</f>
        <v>11000</v>
      </c>
    </row>
    <row r="1988" spans="1:11" s="243" customFormat="1" x14ac:dyDescent="0.2">
      <c r="A1988" s="326" t="s">
        <v>951</v>
      </c>
      <c r="B1988" s="326" t="s">
        <v>857</v>
      </c>
      <c r="C1988" s="154">
        <v>43</v>
      </c>
      <c r="D1988" s="155"/>
      <c r="E1988" s="156">
        <v>412</v>
      </c>
      <c r="F1988" s="225"/>
      <c r="G1988" s="157"/>
      <c r="H1988" s="246">
        <f t="shared" ref="H1988:I1988" si="1047">SUM(H1989:H1990)</f>
        <v>11000</v>
      </c>
      <c r="I1988" s="246">
        <f t="shared" si="1047"/>
        <v>0</v>
      </c>
      <c r="J1988" s="246">
        <f t="shared" ref="J1988" si="1048">SUM(J1989:J1990)</f>
        <v>0</v>
      </c>
      <c r="K1988" s="246">
        <f t="shared" si="1046"/>
        <v>11000</v>
      </c>
    </row>
    <row r="1989" spans="1:11" s="243" customFormat="1" x14ac:dyDescent="0.2">
      <c r="A1989" s="213" t="s">
        <v>951</v>
      </c>
      <c r="B1989" s="213" t="s">
        <v>857</v>
      </c>
      <c r="C1989" s="217">
        <v>43</v>
      </c>
      <c r="D1989" s="215" t="s">
        <v>25</v>
      </c>
      <c r="E1989" s="219">
        <v>4123</v>
      </c>
      <c r="F1989" s="229" t="s">
        <v>133</v>
      </c>
      <c r="G1989" s="220"/>
      <c r="H1989" s="244">
        <v>10000</v>
      </c>
      <c r="I1989" s="244"/>
      <c r="J1989" s="244"/>
      <c r="K1989" s="244">
        <f t="shared" si="1046"/>
        <v>10000</v>
      </c>
    </row>
    <row r="1990" spans="1:11" s="167" customFormat="1" x14ac:dyDescent="0.2">
      <c r="A1990" s="213" t="s">
        <v>951</v>
      </c>
      <c r="B1990" s="213" t="s">
        <v>857</v>
      </c>
      <c r="C1990" s="217">
        <v>43</v>
      </c>
      <c r="D1990" s="215" t="s">
        <v>25</v>
      </c>
      <c r="E1990" s="219">
        <v>4126</v>
      </c>
      <c r="F1990" s="229" t="s">
        <v>4</v>
      </c>
      <c r="G1990" s="220"/>
      <c r="H1990" s="244">
        <v>1000</v>
      </c>
      <c r="I1990" s="244"/>
      <c r="J1990" s="244"/>
      <c r="K1990" s="244">
        <f t="shared" si="1046"/>
        <v>1000</v>
      </c>
    </row>
    <row r="1991" spans="1:11" s="167" customFormat="1" x14ac:dyDescent="0.2">
      <c r="A1991" s="330" t="s">
        <v>951</v>
      </c>
      <c r="B1991" s="330" t="s">
        <v>857</v>
      </c>
      <c r="C1991" s="285">
        <v>43</v>
      </c>
      <c r="D1991" s="285"/>
      <c r="E1991" s="286">
        <v>42</v>
      </c>
      <c r="F1991" s="287"/>
      <c r="G1991" s="288"/>
      <c r="H1991" s="289">
        <f>H1992+H1996+H2002</f>
        <v>5529000</v>
      </c>
      <c r="I1991" s="289">
        <f>I1992+I1996+I2002</f>
        <v>0</v>
      </c>
      <c r="J1991" s="289">
        <f>J1992+J1996+J2002</f>
        <v>24300000</v>
      </c>
      <c r="K1991" s="289">
        <f t="shared" si="1046"/>
        <v>29829000</v>
      </c>
    </row>
    <row r="1992" spans="1:11" s="167" customFormat="1" x14ac:dyDescent="0.2">
      <c r="A1992" s="326" t="s">
        <v>951</v>
      </c>
      <c r="B1992" s="326" t="s">
        <v>857</v>
      </c>
      <c r="C1992" s="154">
        <v>43</v>
      </c>
      <c r="D1992" s="155"/>
      <c r="E1992" s="156">
        <v>421</v>
      </c>
      <c r="F1992" s="225"/>
      <c r="G1992" s="157"/>
      <c r="H1992" s="242">
        <f t="shared" ref="H1992:I1992" si="1049">H1995+H1994+H1993</f>
        <v>4669000</v>
      </c>
      <c r="I1992" s="242">
        <f t="shared" si="1049"/>
        <v>0</v>
      </c>
      <c r="J1992" s="242">
        <f t="shared" ref="J1992" si="1050">J1995+J1994+J1993</f>
        <v>22080000</v>
      </c>
      <c r="K1992" s="242">
        <f t="shared" si="1046"/>
        <v>26749000</v>
      </c>
    </row>
    <row r="1993" spans="1:11" s="167" customFormat="1" x14ac:dyDescent="0.2">
      <c r="A1993" s="213" t="s">
        <v>951</v>
      </c>
      <c r="B1993" s="213" t="s">
        <v>857</v>
      </c>
      <c r="C1993" s="217">
        <v>43</v>
      </c>
      <c r="D1993" s="215" t="s">
        <v>25</v>
      </c>
      <c r="E1993" s="219">
        <v>4212</v>
      </c>
      <c r="F1993" s="229" t="s">
        <v>699</v>
      </c>
      <c r="G1993" s="220"/>
      <c r="H1993" s="244">
        <v>10000</v>
      </c>
      <c r="I1993" s="244"/>
      <c r="J1993" s="244"/>
      <c r="K1993" s="244">
        <f t="shared" si="1046"/>
        <v>10000</v>
      </c>
    </row>
    <row r="1994" spans="1:11" s="167" customFormat="1" x14ac:dyDescent="0.2">
      <c r="A1994" s="213" t="s">
        <v>951</v>
      </c>
      <c r="B1994" s="213" t="s">
        <v>857</v>
      </c>
      <c r="C1994" s="217">
        <v>43</v>
      </c>
      <c r="D1994" s="215" t="s">
        <v>25</v>
      </c>
      <c r="E1994" s="219">
        <v>4213</v>
      </c>
      <c r="F1994" s="229" t="s">
        <v>799</v>
      </c>
      <c r="G1994" s="220"/>
      <c r="H1994" s="244">
        <f>5100000-H1996-H2002-H2005-H1987-H1993</f>
        <v>3659000</v>
      </c>
      <c r="I1994" s="244"/>
      <c r="J1994" s="244"/>
      <c r="K1994" s="244">
        <f t="shared" si="1046"/>
        <v>3659000</v>
      </c>
    </row>
    <row r="1995" spans="1:11" s="167" customFormat="1" x14ac:dyDescent="0.2">
      <c r="A1995" s="213" t="s">
        <v>951</v>
      </c>
      <c r="B1995" s="213" t="s">
        <v>857</v>
      </c>
      <c r="C1995" s="217">
        <v>43</v>
      </c>
      <c r="D1995" s="215" t="s">
        <v>25</v>
      </c>
      <c r="E1995" s="219">
        <v>4214</v>
      </c>
      <c r="F1995" s="229" t="s">
        <v>154</v>
      </c>
      <c r="G1995" s="220"/>
      <c r="H1995" s="244">
        <v>1000000</v>
      </c>
      <c r="I1995" s="244"/>
      <c r="J1995" s="244">
        <v>22080000</v>
      </c>
      <c r="K1995" s="244">
        <f t="shared" si="1046"/>
        <v>23080000</v>
      </c>
    </row>
    <row r="1996" spans="1:11" s="167" customFormat="1" x14ac:dyDescent="0.2">
      <c r="A1996" s="326" t="s">
        <v>951</v>
      </c>
      <c r="B1996" s="326" t="s">
        <v>857</v>
      </c>
      <c r="C1996" s="154">
        <v>43</v>
      </c>
      <c r="D1996" s="155"/>
      <c r="E1996" s="156">
        <v>422</v>
      </c>
      <c r="F1996" s="225"/>
      <c r="G1996" s="157"/>
      <c r="H1996" s="242">
        <f>SUM(H1997:H2001)</f>
        <v>260000</v>
      </c>
      <c r="I1996" s="242">
        <f>SUM(I1997:I2001)</f>
        <v>0</v>
      </c>
      <c r="J1996" s="242">
        <f>SUM(J1997:J2001)</f>
        <v>2220000</v>
      </c>
      <c r="K1996" s="242">
        <f t="shared" si="1046"/>
        <v>2480000</v>
      </c>
    </row>
    <row r="1997" spans="1:11" s="223" customFormat="1" ht="15" x14ac:dyDescent="0.2">
      <c r="A1997" s="213" t="s">
        <v>951</v>
      </c>
      <c r="B1997" s="213" t="s">
        <v>857</v>
      </c>
      <c r="C1997" s="217">
        <v>43</v>
      </c>
      <c r="D1997" s="215" t="s">
        <v>25</v>
      </c>
      <c r="E1997" s="219">
        <v>4221</v>
      </c>
      <c r="F1997" s="229" t="s">
        <v>129</v>
      </c>
      <c r="G1997" s="220"/>
      <c r="H1997" s="244">
        <v>10000</v>
      </c>
      <c r="I1997" s="244"/>
      <c r="J1997" s="244">
        <v>20000</v>
      </c>
      <c r="K1997" s="244">
        <f t="shared" si="1046"/>
        <v>30000</v>
      </c>
    </row>
    <row r="1998" spans="1:11" s="223" customFormat="1" ht="15" x14ac:dyDescent="0.2">
      <c r="A1998" s="213" t="s">
        <v>951</v>
      </c>
      <c r="B1998" s="213" t="s">
        <v>857</v>
      </c>
      <c r="C1998" s="217">
        <v>43</v>
      </c>
      <c r="D1998" s="215" t="s">
        <v>25</v>
      </c>
      <c r="E1998" s="219">
        <v>4222</v>
      </c>
      <c r="F1998" s="229" t="s">
        <v>130</v>
      </c>
      <c r="G1998" s="220"/>
      <c r="H1998" s="244">
        <v>100000</v>
      </c>
      <c r="I1998" s="244"/>
      <c r="J1998" s="244">
        <v>700000</v>
      </c>
      <c r="K1998" s="244">
        <f t="shared" si="1046"/>
        <v>800000</v>
      </c>
    </row>
    <row r="1999" spans="1:11" s="223" customFormat="1" ht="15" x14ac:dyDescent="0.2">
      <c r="A1999" s="213" t="s">
        <v>951</v>
      </c>
      <c r="B1999" s="213" t="s">
        <v>857</v>
      </c>
      <c r="C1999" s="217">
        <v>43</v>
      </c>
      <c r="D1999" s="215" t="s">
        <v>25</v>
      </c>
      <c r="E1999" s="219">
        <v>4223</v>
      </c>
      <c r="F1999" s="229" t="s">
        <v>131</v>
      </c>
      <c r="G1999" s="220"/>
      <c r="H1999" s="244">
        <v>50000</v>
      </c>
      <c r="I1999" s="244"/>
      <c r="J1999" s="244"/>
      <c r="K1999" s="244">
        <f t="shared" si="1046"/>
        <v>50000</v>
      </c>
    </row>
    <row r="2000" spans="1:11" s="152" customFormat="1" x14ac:dyDescent="0.2">
      <c r="A2000" s="213" t="s">
        <v>951</v>
      </c>
      <c r="B2000" s="213" t="s">
        <v>857</v>
      </c>
      <c r="C2000" s="217">
        <v>43</v>
      </c>
      <c r="D2000" s="215" t="s">
        <v>25</v>
      </c>
      <c r="E2000" s="219">
        <v>4225</v>
      </c>
      <c r="F2000" s="229" t="s">
        <v>134</v>
      </c>
      <c r="G2000" s="220"/>
      <c r="H2000" s="244">
        <v>50000</v>
      </c>
      <c r="I2000" s="244"/>
      <c r="J2000" s="244"/>
      <c r="K2000" s="244">
        <f t="shared" si="1046"/>
        <v>50000</v>
      </c>
    </row>
    <row r="2001" spans="1:11" s="166" customFormat="1" ht="15" x14ac:dyDescent="0.2">
      <c r="A2001" s="213" t="s">
        <v>951</v>
      </c>
      <c r="B2001" s="213" t="s">
        <v>857</v>
      </c>
      <c r="C2001" s="217">
        <v>43</v>
      </c>
      <c r="D2001" s="215" t="s">
        <v>25</v>
      </c>
      <c r="E2001" s="219">
        <v>4227</v>
      </c>
      <c r="F2001" s="229" t="s">
        <v>132</v>
      </c>
      <c r="G2001" s="220"/>
      <c r="H2001" s="244">
        <v>50000</v>
      </c>
      <c r="I2001" s="244"/>
      <c r="J2001" s="244">
        <v>1500000</v>
      </c>
      <c r="K2001" s="244">
        <f t="shared" si="1046"/>
        <v>1550000</v>
      </c>
    </row>
    <row r="2002" spans="1:11" s="152" customFormat="1" x14ac:dyDescent="0.2">
      <c r="A2002" s="326" t="s">
        <v>951</v>
      </c>
      <c r="B2002" s="326" t="s">
        <v>857</v>
      </c>
      <c r="C2002" s="154">
        <v>43</v>
      </c>
      <c r="D2002" s="155"/>
      <c r="E2002" s="156">
        <v>426</v>
      </c>
      <c r="F2002" s="225"/>
      <c r="G2002" s="157"/>
      <c r="H2002" s="242">
        <f t="shared" ref="H2002:I2002" si="1051">H2004+H2003</f>
        <v>600000</v>
      </c>
      <c r="I2002" s="242">
        <f t="shared" si="1051"/>
        <v>0</v>
      </c>
      <c r="J2002" s="242">
        <f t="shared" ref="J2002" si="1052">J2004+J2003</f>
        <v>0</v>
      </c>
      <c r="K2002" s="242">
        <f t="shared" si="1046"/>
        <v>600000</v>
      </c>
    </row>
    <row r="2003" spans="1:11" s="223" customFormat="1" ht="15" x14ac:dyDescent="0.2">
      <c r="A2003" s="213" t="s">
        <v>951</v>
      </c>
      <c r="B2003" s="213" t="s">
        <v>857</v>
      </c>
      <c r="C2003" s="217">
        <v>43</v>
      </c>
      <c r="D2003" s="215" t="s">
        <v>25</v>
      </c>
      <c r="E2003" s="219">
        <v>4262</v>
      </c>
      <c r="F2003" s="229" t="s">
        <v>135</v>
      </c>
      <c r="G2003" s="220"/>
      <c r="H2003" s="244">
        <v>100000</v>
      </c>
      <c r="I2003" s="244"/>
      <c r="J2003" s="244"/>
      <c r="K2003" s="244">
        <f t="shared" si="1046"/>
        <v>100000</v>
      </c>
    </row>
    <row r="2004" spans="1:11" s="223" customFormat="1" ht="15" x14ac:dyDescent="0.2">
      <c r="A2004" s="213" t="s">
        <v>951</v>
      </c>
      <c r="B2004" s="213" t="s">
        <v>857</v>
      </c>
      <c r="C2004" s="217">
        <v>43</v>
      </c>
      <c r="D2004" s="215" t="s">
        <v>25</v>
      </c>
      <c r="E2004" s="219">
        <v>4264</v>
      </c>
      <c r="F2004" s="229" t="s">
        <v>789</v>
      </c>
      <c r="G2004" s="220"/>
      <c r="H2004" s="244">
        <v>500000</v>
      </c>
      <c r="I2004" s="244"/>
      <c r="J2004" s="244"/>
      <c r="K2004" s="244">
        <f t="shared" si="1046"/>
        <v>500000</v>
      </c>
    </row>
    <row r="2005" spans="1:11" s="223" customFormat="1" x14ac:dyDescent="0.2">
      <c r="A2005" s="330" t="s">
        <v>951</v>
      </c>
      <c r="B2005" s="330" t="s">
        <v>857</v>
      </c>
      <c r="C2005" s="285">
        <v>43</v>
      </c>
      <c r="D2005" s="285"/>
      <c r="E2005" s="286">
        <v>45</v>
      </c>
      <c r="F2005" s="287"/>
      <c r="G2005" s="288"/>
      <c r="H2005" s="289">
        <f t="shared" ref="H2005:I2005" si="1053">H2006+H2008+H2010</f>
        <v>560000</v>
      </c>
      <c r="I2005" s="289">
        <f t="shared" si="1053"/>
        <v>0</v>
      </c>
      <c r="J2005" s="289">
        <f t="shared" ref="J2005" si="1054">J2006+J2008+J2010</f>
        <v>1600000</v>
      </c>
      <c r="K2005" s="289">
        <f t="shared" si="1046"/>
        <v>2160000</v>
      </c>
    </row>
    <row r="2006" spans="1:11" s="223" customFormat="1" x14ac:dyDescent="0.2">
      <c r="A2006" s="326" t="s">
        <v>951</v>
      </c>
      <c r="B2006" s="326" t="s">
        <v>857</v>
      </c>
      <c r="C2006" s="154">
        <v>43</v>
      </c>
      <c r="D2006" s="155"/>
      <c r="E2006" s="156">
        <v>451</v>
      </c>
      <c r="F2006" s="225"/>
      <c r="G2006" s="157"/>
      <c r="H2006" s="242">
        <f t="shared" ref="H2006:J2006" si="1055">H2007</f>
        <v>500000</v>
      </c>
      <c r="I2006" s="242">
        <f t="shared" si="1055"/>
        <v>0</v>
      </c>
      <c r="J2006" s="242">
        <f t="shared" si="1055"/>
        <v>1600000</v>
      </c>
      <c r="K2006" s="242">
        <f t="shared" si="1046"/>
        <v>2100000</v>
      </c>
    </row>
    <row r="2007" spans="1:11" s="152" customFormat="1" x14ac:dyDescent="0.2">
      <c r="A2007" s="213" t="s">
        <v>951</v>
      </c>
      <c r="B2007" s="213" t="s">
        <v>857</v>
      </c>
      <c r="C2007" s="161">
        <v>43</v>
      </c>
      <c r="D2007" s="215" t="s">
        <v>25</v>
      </c>
      <c r="E2007" s="163">
        <v>4511</v>
      </c>
      <c r="F2007" s="226" t="s">
        <v>136</v>
      </c>
      <c r="G2007" s="164"/>
      <c r="H2007" s="244">
        <v>500000</v>
      </c>
      <c r="I2007" s="244"/>
      <c r="J2007" s="244">
        <v>1600000</v>
      </c>
      <c r="K2007" s="244">
        <f t="shared" si="1046"/>
        <v>2100000</v>
      </c>
    </row>
    <row r="2008" spans="1:11" s="166" customFormat="1" x14ac:dyDescent="0.2">
      <c r="A2008" s="326" t="s">
        <v>951</v>
      </c>
      <c r="B2008" s="326" t="s">
        <v>857</v>
      </c>
      <c r="C2008" s="154">
        <v>43</v>
      </c>
      <c r="D2008" s="155"/>
      <c r="E2008" s="156">
        <v>452</v>
      </c>
      <c r="F2008" s="225"/>
      <c r="G2008" s="157"/>
      <c r="H2008" s="242">
        <f t="shared" ref="H2008:J2008" si="1056">H2009</f>
        <v>50000</v>
      </c>
      <c r="I2008" s="242">
        <f t="shared" si="1056"/>
        <v>0</v>
      </c>
      <c r="J2008" s="242">
        <f t="shared" si="1056"/>
        <v>0</v>
      </c>
      <c r="K2008" s="242">
        <f t="shared" si="1046"/>
        <v>50000</v>
      </c>
    </row>
    <row r="2009" spans="1:11" s="152" customFormat="1" x14ac:dyDescent="0.2">
      <c r="A2009" s="213" t="s">
        <v>951</v>
      </c>
      <c r="B2009" s="213" t="s">
        <v>857</v>
      </c>
      <c r="C2009" s="161">
        <v>43</v>
      </c>
      <c r="D2009" s="215" t="s">
        <v>25</v>
      </c>
      <c r="E2009" s="163">
        <v>4521</v>
      </c>
      <c r="F2009" s="226" t="s">
        <v>822</v>
      </c>
      <c r="G2009" s="164"/>
      <c r="H2009" s="244">
        <v>50000</v>
      </c>
      <c r="I2009" s="244"/>
      <c r="J2009" s="244"/>
      <c r="K2009" s="244">
        <f t="shared" si="1046"/>
        <v>50000</v>
      </c>
    </row>
    <row r="2010" spans="1:11" s="223" customFormat="1" x14ac:dyDescent="0.2">
      <c r="A2010" s="326" t="s">
        <v>951</v>
      </c>
      <c r="B2010" s="326" t="s">
        <v>857</v>
      </c>
      <c r="C2010" s="154">
        <v>43</v>
      </c>
      <c r="D2010" s="155"/>
      <c r="E2010" s="156">
        <v>454</v>
      </c>
      <c r="F2010" s="225"/>
      <c r="G2010" s="157"/>
      <c r="H2010" s="242">
        <f t="shared" ref="H2010:J2010" si="1057">H2011</f>
        <v>10000</v>
      </c>
      <c r="I2010" s="242">
        <f t="shared" si="1057"/>
        <v>0</v>
      </c>
      <c r="J2010" s="242">
        <f t="shared" si="1057"/>
        <v>0</v>
      </c>
      <c r="K2010" s="242">
        <f t="shared" si="1046"/>
        <v>10000</v>
      </c>
    </row>
    <row r="2011" spans="1:11" s="166" customFormat="1" ht="30" x14ac:dyDescent="0.2">
      <c r="A2011" s="213" t="s">
        <v>951</v>
      </c>
      <c r="B2011" s="213" t="s">
        <v>857</v>
      </c>
      <c r="C2011" s="161">
        <v>43</v>
      </c>
      <c r="D2011" s="215" t="s">
        <v>25</v>
      </c>
      <c r="E2011" s="163">
        <v>4541</v>
      </c>
      <c r="F2011" s="226" t="s">
        <v>791</v>
      </c>
      <c r="G2011" s="164"/>
      <c r="H2011" s="244">
        <v>10000</v>
      </c>
      <c r="I2011" s="244"/>
      <c r="J2011" s="244"/>
      <c r="K2011" s="244">
        <f t="shared" si="1046"/>
        <v>10000</v>
      </c>
    </row>
    <row r="2012" spans="1:11" s="152" customFormat="1" x14ac:dyDescent="0.2">
      <c r="A2012" s="330" t="s">
        <v>951</v>
      </c>
      <c r="B2012" s="330" t="s">
        <v>857</v>
      </c>
      <c r="C2012" s="285">
        <v>51</v>
      </c>
      <c r="D2012" s="285"/>
      <c r="E2012" s="286">
        <v>42</v>
      </c>
      <c r="F2012" s="287"/>
      <c r="G2012" s="288"/>
      <c r="H2012" s="289">
        <f t="shared" ref="H2012:J2013" si="1058">H2013</f>
        <v>25900000</v>
      </c>
      <c r="I2012" s="289">
        <f t="shared" si="1058"/>
        <v>25800000</v>
      </c>
      <c r="J2012" s="289">
        <f t="shared" si="1058"/>
        <v>0</v>
      </c>
      <c r="K2012" s="289">
        <f t="shared" si="1046"/>
        <v>100000</v>
      </c>
    </row>
    <row r="2013" spans="1:11" s="223" customFormat="1" x14ac:dyDescent="0.2">
      <c r="A2013" s="326" t="s">
        <v>951</v>
      </c>
      <c r="B2013" s="326" t="s">
        <v>857</v>
      </c>
      <c r="C2013" s="154">
        <v>51</v>
      </c>
      <c r="D2013" s="155"/>
      <c r="E2013" s="156">
        <v>421</v>
      </c>
      <c r="F2013" s="225"/>
      <c r="G2013" s="157"/>
      <c r="H2013" s="242">
        <f t="shared" si="1058"/>
        <v>25900000</v>
      </c>
      <c r="I2013" s="242">
        <f t="shared" si="1058"/>
        <v>25800000</v>
      </c>
      <c r="J2013" s="242">
        <f t="shared" si="1058"/>
        <v>0</v>
      </c>
      <c r="K2013" s="242">
        <f t="shared" si="1046"/>
        <v>100000</v>
      </c>
    </row>
    <row r="2014" spans="1:11" s="166" customFormat="1" ht="15" x14ac:dyDescent="0.2">
      <c r="A2014" s="213" t="s">
        <v>951</v>
      </c>
      <c r="B2014" s="213" t="s">
        <v>857</v>
      </c>
      <c r="C2014" s="217">
        <v>51</v>
      </c>
      <c r="D2014" s="215" t="s">
        <v>25</v>
      </c>
      <c r="E2014" s="219">
        <v>4214</v>
      </c>
      <c r="F2014" s="229" t="s">
        <v>154</v>
      </c>
      <c r="G2014" s="220"/>
      <c r="H2014" s="244">
        <v>25900000</v>
      </c>
      <c r="I2014" s="244">
        <v>25800000</v>
      </c>
      <c r="J2014" s="244"/>
      <c r="K2014" s="244">
        <f t="shared" si="1046"/>
        <v>100000</v>
      </c>
    </row>
    <row r="2015" spans="1:11" s="152" customFormat="1" ht="67.5" x14ac:dyDescent="0.2">
      <c r="A2015" s="296" t="s">
        <v>951</v>
      </c>
      <c r="B2015" s="296" t="s">
        <v>858</v>
      </c>
      <c r="C2015" s="296"/>
      <c r="D2015" s="296"/>
      <c r="E2015" s="297"/>
      <c r="F2015" s="299" t="s">
        <v>823</v>
      </c>
      <c r="G2015" s="300" t="s">
        <v>688</v>
      </c>
      <c r="H2015" s="301">
        <f t="shared" ref="H2015:I2015" si="1059">+H2016+H2019</f>
        <v>16500000</v>
      </c>
      <c r="I2015" s="301">
        <f t="shared" si="1059"/>
        <v>0</v>
      </c>
      <c r="J2015" s="301">
        <f t="shared" ref="J2015" si="1060">+J2016+J2019</f>
        <v>0</v>
      </c>
      <c r="K2015" s="301">
        <f t="shared" si="1046"/>
        <v>16500000</v>
      </c>
    </row>
    <row r="2016" spans="1:11" s="223" customFormat="1" x14ac:dyDescent="0.2">
      <c r="A2016" s="302" t="s">
        <v>951</v>
      </c>
      <c r="B2016" s="302" t="s">
        <v>858</v>
      </c>
      <c r="C2016" s="285">
        <v>43</v>
      </c>
      <c r="D2016" s="285"/>
      <c r="E2016" s="286">
        <v>34</v>
      </c>
      <c r="F2016" s="287"/>
      <c r="G2016" s="288"/>
      <c r="H2016" s="289">
        <f t="shared" ref="H2016:J2016" si="1061">+H2017</f>
        <v>2500000</v>
      </c>
      <c r="I2016" s="289">
        <f t="shared" si="1061"/>
        <v>0</v>
      </c>
      <c r="J2016" s="289">
        <f t="shared" si="1061"/>
        <v>0</v>
      </c>
      <c r="K2016" s="289">
        <f t="shared" si="1046"/>
        <v>2500000</v>
      </c>
    </row>
    <row r="2017" spans="1:11" s="152" customFormat="1" x14ac:dyDescent="0.2">
      <c r="A2017" s="326" t="s">
        <v>951</v>
      </c>
      <c r="B2017" s="326" t="s">
        <v>858</v>
      </c>
      <c r="C2017" s="154">
        <v>43</v>
      </c>
      <c r="D2017" s="155"/>
      <c r="E2017" s="156">
        <v>342</v>
      </c>
      <c r="F2017" s="225"/>
      <c r="G2017" s="157"/>
      <c r="H2017" s="246">
        <f>H2018</f>
        <v>2500000</v>
      </c>
      <c r="I2017" s="246">
        <f>I2018</f>
        <v>0</v>
      </c>
      <c r="J2017" s="246">
        <f>J2018</f>
        <v>0</v>
      </c>
      <c r="K2017" s="246">
        <f t="shared" si="1046"/>
        <v>2500000</v>
      </c>
    </row>
    <row r="2018" spans="1:11" ht="45" x14ac:dyDescent="0.2">
      <c r="A2018" s="213" t="s">
        <v>951</v>
      </c>
      <c r="B2018" s="213" t="s">
        <v>858</v>
      </c>
      <c r="C2018" s="217">
        <v>43</v>
      </c>
      <c r="D2018" s="215" t="s">
        <v>25</v>
      </c>
      <c r="E2018" s="219">
        <v>3421</v>
      </c>
      <c r="F2018" s="229" t="s">
        <v>776</v>
      </c>
      <c r="G2018" s="220"/>
      <c r="H2018" s="222">
        <v>2500000</v>
      </c>
      <c r="I2018" s="222"/>
      <c r="J2018" s="222"/>
      <c r="K2018" s="222">
        <f t="shared" si="1046"/>
        <v>2500000</v>
      </c>
    </row>
    <row r="2019" spans="1:11" s="152" customFormat="1" x14ac:dyDescent="0.2">
      <c r="A2019" s="302" t="s">
        <v>951</v>
      </c>
      <c r="B2019" s="302" t="s">
        <v>858</v>
      </c>
      <c r="C2019" s="285">
        <v>43</v>
      </c>
      <c r="D2019" s="285"/>
      <c r="E2019" s="286">
        <v>54</v>
      </c>
      <c r="F2019" s="287"/>
      <c r="G2019" s="288"/>
      <c r="H2019" s="289">
        <f t="shared" ref="H2019:J2019" si="1062">+H2020</f>
        <v>14000000</v>
      </c>
      <c r="I2019" s="289">
        <f t="shared" si="1062"/>
        <v>0</v>
      </c>
      <c r="J2019" s="289">
        <f t="shared" si="1062"/>
        <v>0</v>
      </c>
      <c r="K2019" s="289">
        <f t="shared" si="1046"/>
        <v>14000000</v>
      </c>
    </row>
    <row r="2020" spans="1:11" x14ac:dyDescent="0.2">
      <c r="A2020" s="326" t="s">
        <v>951</v>
      </c>
      <c r="B2020" s="326" t="s">
        <v>858</v>
      </c>
      <c r="C2020" s="237">
        <v>43</v>
      </c>
      <c r="E2020" s="239">
        <v>541</v>
      </c>
      <c r="F2020" s="229"/>
      <c r="G2020" s="220"/>
      <c r="H2020" s="246">
        <f>H2021</f>
        <v>14000000</v>
      </c>
      <c r="I2020" s="246">
        <f>I2021</f>
        <v>0</v>
      </c>
      <c r="J2020" s="246">
        <f>J2021</f>
        <v>0</v>
      </c>
      <c r="K2020" s="246">
        <f t="shared" si="1046"/>
        <v>14000000</v>
      </c>
    </row>
    <row r="2021" spans="1:11" s="152" customFormat="1" x14ac:dyDescent="0.2">
      <c r="A2021" s="213" t="s">
        <v>951</v>
      </c>
      <c r="B2021" s="213" t="s">
        <v>858</v>
      </c>
      <c r="C2021" s="217">
        <v>43</v>
      </c>
      <c r="D2021" s="215" t="s">
        <v>25</v>
      </c>
      <c r="E2021" s="219">
        <v>5416</v>
      </c>
      <c r="F2021" s="229" t="s">
        <v>824</v>
      </c>
      <c r="G2021" s="220"/>
      <c r="H2021" s="222">
        <v>14000000</v>
      </c>
      <c r="I2021" s="222"/>
      <c r="J2021" s="222"/>
      <c r="K2021" s="222">
        <f t="shared" si="1046"/>
        <v>14000000</v>
      </c>
    </row>
    <row r="2022" spans="1:11" s="223" customFormat="1" ht="67.5" x14ac:dyDescent="0.2">
      <c r="A2022" s="296" t="s">
        <v>951</v>
      </c>
      <c r="B2022" s="296" t="s">
        <v>163</v>
      </c>
      <c r="C2022" s="296"/>
      <c r="D2022" s="296"/>
      <c r="E2022" s="297"/>
      <c r="F2022" s="299" t="s">
        <v>825</v>
      </c>
      <c r="G2022" s="300" t="s">
        <v>688</v>
      </c>
      <c r="H2022" s="301">
        <f>H2023+H2026+H2029</f>
        <v>37000000</v>
      </c>
      <c r="I2022" s="301">
        <f>I2023+I2026+I2029</f>
        <v>0</v>
      </c>
      <c r="J2022" s="301">
        <f>J2023+J2026+J2029</f>
        <v>0</v>
      </c>
      <c r="K2022" s="301">
        <f t="shared" si="1046"/>
        <v>37000000</v>
      </c>
    </row>
    <row r="2023" spans="1:11" s="152" customFormat="1" x14ac:dyDescent="0.2">
      <c r="A2023" s="302" t="s">
        <v>951</v>
      </c>
      <c r="B2023" s="302" t="s">
        <v>163</v>
      </c>
      <c r="C2023" s="285">
        <v>11</v>
      </c>
      <c r="D2023" s="285"/>
      <c r="E2023" s="286">
        <v>54</v>
      </c>
      <c r="F2023" s="287"/>
      <c r="G2023" s="288"/>
      <c r="H2023" s="289">
        <f t="shared" ref="H2023:J2024" si="1063">+H2024</f>
        <v>33000000</v>
      </c>
      <c r="I2023" s="289">
        <f t="shared" si="1063"/>
        <v>0</v>
      </c>
      <c r="J2023" s="289">
        <f t="shared" si="1063"/>
        <v>0</v>
      </c>
      <c r="K2023" s="289">
        <f t="shared" si="1046"/>
        <v>33000000</v>
      </c>
    </row>
    <row r="2024" spans="1:11" s="223" customFormat="1" x14ac:dyDescent="0.2">
      <c r="A2024" s="326" t="s">
        <v>951</v>
      </c>
      <c r="B2024" s="326" t="s">
        <v>163</v>
      </c>
      <c r="C2024" s="154">
        <v>11</v>
      </c>
      <c r="D2024" s="155"/>
      <c r="E2024" s="156">
        <v>541</v>
      </c>
      <c r="F2024" s="225"/>
      <c r="G2024" s="157"/>
      <c r="H2024" s="246">
        <f t="shared" si="1063"/>
        <v>33000000</v>
      </c>
      <c r="I2024" s="246">
        <f t="shared" si="1063"/>
        <v>0</v>
      </c>
      <c r="J2024" s="246">
        <f t="shared" si="1063"/>
        <v>0</v>
      </c>
      <c r="K2024" s="246">
        <f t="shared" si="1046"/>
        <v>33000000</v>
      </c>
    </row>
    <row r="2025" spans="1:11" s="166" customFormat="1" ht="30" x14ac:dyDescent="0.2">
      <c r="A2025" s="213" t="s">
        <v>951</v>
      </c>
      <c r="B2025" s="213" t="s">
        <v>163</v>
      </c>
      <c r="C2025" s="217">
        <v>11</v>
      </c>
      <c r="D2025" s="215" t="s">
        <v>25</v>
      </c>
      <c r="E2025" s="219">
        <v>5413</v>
      </c>
      <c r="F2025" s="229" t="s">
        <v>775</v>
      </c>
      <c r="G2025" s="220"/>
      <c r="H2025" s="222">
        <v>33000000</v>
      </c>
      <c r="I2025" s="222"/>
      <c r="J2025" s="222"/>
      <c r="K2025" s="222">
        <f t="shared" si="1046"/>
        <v>33000000</v>
      </c>
    </row>
    <row r="2026" spans="1:11" s="152" customFormat="1" x14ac:dyDescent="0.2">
      <c r="A2026" s="302" t="s">
        <v>951</v>
      </c>
      <c r="B2026" s="302" t="s">
        <v>163</v>
      </c>
      <c r="C2026" s="285">
        <v>43</v>
      </c>
      <c r="D2026" s="285"/>
      <c r="E2026" s="286">
        <v>34</v>
      </c>
      <c r="F2026" s="287"/>
      <c r="G2026" s="288"/>
      <c r="H2026" s="289">
        <f t="shared" ref="H2026:J2027" si="1064">+H2027</f>
        <v>2500000</v>
      </c>
      <c r="I2026" s="289">
        <f t="shared" si="1064"/>
        <v>0</v>
      </c>
      <c r="J2026" s="289">
        <f t="shared" si="1064"/>
        <v>0</v>
      </c>
      <c r="K2026" s="289">
        <f t="shared" si="1046"/>
        <v>2500000</v>
      </c>
    </row>
    <row r="2027" spans="1:11" s="223" customFormat="1" x14ac:dyDescent="0.2">
      <c r="A2027" s="326" t="s">
        <v>951</v>
      </c>
      <c r="B2027" s="326" t="s">
        <v>163</v>
      </c>
      <c r="C2027" s="154">
        <v>43</v>
      </c>
      <c r="D2027" s="155"/>
      <c r="E2027" s="156">
        <v>342</v>
      </c>
      <c r="F2027" s="225"/>
      <c r="G2027" s="157"/>
      <c r="H2027" s="246">
        <f t="shared" si="1064"/>
        <v>2500000</v>
      </c>
      <c r="I2027" s="246">
        <f t="shared" si="1064"/>
        <v>0</v>
      </c>
      <c r="J2027" s="246">
        <f t="shared" si="1064"/>
        <v>0</v>
      </c>
      <c r="K2027" s="246">
        <f t="shared" si="1046"/>
        <v>2500000</v>
      </c>
    </row>
    <row r="2028" spans="1:11" s="167" customFormat="1" ht="45" x14ac:dyDescent="0.2">
      <c r="A2028" s="213" t="s">
        <v>951</v>
      </c>
      <c r="B2028" s="213" t="s">
        <v>163</v>
      </c>
      <c r="C2028" s="217">
        <v>43</v>
      </c>
      <c r="D2028" s="215" t="s">
        <v>25</v>
      </c>
      <c r="E2028" s="219">
        <v>3421</v>
      </c>
      <c r="F2028" s="229" t="s">
        <v>776</v>
      </c>
      <c r="G2028" s="220"/>
      <c r="H2028" s="222">
        <v>2500000</v>
      </c>
      <c r="I2028" s="222"/>
      <c r="J2028" s="222"/>
      <c r="K2028" s="222">
        <f t="shared" si="1046"/>
        <v>2500000</v>
      </c>
    </row>
    <row r="2029" spans="1:11" s="223" customFormat="1" x14ac:dyDescent="0.2">
      <c r="A2029" s="302" t="s">
        <v>951</v>
      </c>
      <c r="B2029" s="302" t="s">
        <v>163</v>
      </c>
      <c r="C2029" s="285">
        <v>43</v>
      </c>
      <c r="D2029" s="285"/>
      <c r="E2029" s="286">
        <v>54</v>
      </c>
      <c r="F2029" s="287"/>
      <c r="G2029" s="288"/>
      <c r="H2029" s="289">
        <f t="shared" ref="H2029:J2030" si="1065">+H2030</f>
        <v>1500000</v>
      </c>
      <c r="I2029" s="289">
        <f t="shared" si="1065"/>
        <v>0</v>
      </c>
      <c r="J2029" s="289">
        <f t="shared" si="1065"/>
        <v>0</v>
      </c>
      <c r="K2029" s="289">
        <f t="shared" si="1046"/>
        <v>1500000</v>
      </c>
    </row>
    <row r="2030" spans="1:11" s="166" customFormat="1" x14ac:dyDescent="0.2">
      <c r="A2030" s="326" t="s">
        <v>951</v>
      </c>
      <c r="B2030" s="326" t="s">
        <v>163</v>
      </c>
      <c r="C2030" s="154">
        <v>43</v>
      </c>
      <c r="D2030" s="155"/>
      <c r="E2030" s="156">
        <v>541</v>
      </c>
      <c r="F2030" s="225"/>
      <c r="G2030" s="157"/>
      <c r="H2030" s="246">
        <f t="shared" si="1065"/>
        <v>1500000</v>
      </c>
      <c r="I2030" s="246">
        <f t="shared" si="1065"/>
        <v>0</v>
      </c>
      <c r="J2030" s="246">
        <f t="shared" si="1065"/>
        <v>0</v>
      </c>
      <c r="K2030" s="246">
        <f t="shared" si="1046"/>
        <v>1500000</v>
      </c>
    </row>
    <row r="2031" spans="1:11" s="167" customFormat="1" ht="30" x14ac:dyDescent="0.2">
      <c r="A2031" s="213" t="s">
        <v>951</v>
      </c>
      <c r="B2031" s="213" t="s">
        <v>163</v>
      </c>
      <c r="C2031" s="217">
        <v>43</v>
      </c>
      <c r="D2031" s="215" t="s">
        <v>25</v>
      </c>
      <c r="E2031" s="219">
        <v>5413</v>
      </c>
      <c r="F2031" s="229" t="s">
        <v>775</v>
      </c>
      <c r="G2031" s="220"/>
      <c r="H2031" s="222">
        <v>1500000</v>
      </c>
      <c r="I2031" s="222"/>
      <c r="J2031" s="222"/>
      <c r="K2031" s="222">
        <f t="shared" si="1046"/>
        <v>1500000</v>
      </c>
    </row>
    <row r="2032" spans="1:11" s="243" customFormat="1" ht="94.5" x14ac:dyDescent="0.2">
      <c r="A2032" s="296" t="s">
        <v>951</v>
      </c>
      <c r="B2032" s="296" t="s">
        <v>859</v>
      </c>
      <c r="C2032" s="296"/>
      <c r="D2032" s="296"/>
      <c r="E2032" s="297"/>
      <c r="F2032" s="346" t="s">
        <v>826</v>
      </c>
      <c r="G2032" s="300" t="s">
        <v>688</v>
      </c>
      <c r="H2032" s="301">
        <f>H2033+H2040+H2045+H2049+H2056+H2061</f>
        <v>4081800</v>
      </c>
      <c r="I2032" s="301">
        <f>I2033+I2040+I2045+I2049+I2056+I2061</f>
        <v>355850</v>
      </c>
      <c r="J2032" s="301">
        <f>J2033+J2040+J2045+J2049+J2056+J2061</f>
        <v>560000</v>
      </c>
      <c r="K2032" s="301">
        <f t="shared" si="1046"/>
        <v>4285950</v>
      </c>
    </row>
    <row r="2033" spans="1:11" s="243" customFormat="1" x14ac:dyDescent="0.2">
      <c r="A2033" s="330" t="s">
        <v>951</v>
      </c>
      <c r="B2033" s="330" t="s">
        <v>859</v>
      </c>
      <c r="C2033" s="285">
        <v>43</v>
      </c>
      <c r="D2033" s="330"/>
      <c r="E2033" s="286">
        <v>31</v>
      </c>
      <c r="F2033" s="287"/>
      <c r="G2033" s="287"/>
      <c r="H2033" s="317">
        <f>H2034+H2036+H2038</f>
        <v>22000</v>
      </c>
      <c r="I2033" s="317">
        <f>I2034+I2036+I2038</f>
        <v>18850</v>
      </c>
      <c r="J2033" s="317">
        <f>J2034+J2036+J2038</f>
        <v>0</v>
      </c>
      <c r="K2033" s="317">
        <f t="shared" si="1046"/>
        <v>3150</v>
      </c>
    </row>
    <row r="2034" spans="1:11" s="223" customFormat="1" x14ac:dyDescent="0.2">
      <c r="A2034" s="326" t="s">
        <v>951</v>
      </c>
      <c r="B2034" s="326" t="s">
        <v>859</v>
      </c>
      <c r="C2034" s="327">
        <v>43</v>
      </c>
      <c r="D2034" s="322"/>
      <c r="E2034" s="187">
        <v>311</v>
      </c>
      <c r="F2034" s="230"/>
      <c r="G2034" s="328"/>
      <c r="H2034" s="199">
        <f>H2035</f>
        <v>18000</v>
      </c>
      <c r="I2034" s="199">
        <f>I2035</f>
        <v>15500</v>
      </c>
      <c r="J2034" s="199">
        <f>J2035</f>
        <v>0</v>
      </c>
      <c r="K2034" s="199">
        <f t="shared" si="1046"/>
        <v>2500</v>
      </c>
    </row>
    <row r="2035" spans="1:11" s="243" customFormat="1" x14ac:dyDescent="0.2">
      <c r="A2035" s="213" t="s">
        <v>951</v>
      </c>
      <c r="B2035" s="213" t="s">
        <v>859</v>
      </c>
      <c r="C2035" s="214">
        <v>43</v>
      </c>
      <c r="D2035" s="215" t="s">
        <v>25</v>
      </c>
      <c r="E2035" s="188">
        <v>3111</v>
      </c>
      <c r="F2035" s="228" t="s">
        <v>19</v>
      </c>
      <c r="G2035" s="208"/>
      <c r="H2035" s="222">
        <v>18000</v>
      </c>
      <c r="I2035" s="222">
        <v>15500</v>
      </c>
      <c r="J2035" s="222"/>
      <c r="K2035" s="222">
        <f t="shared" si="1046"/>
        <v>2500</v>
      </c>
    </row>
    <row r="2036" spans="1:11" x14ac:dyDescent="0.2">
      <c r="A2036" s="326" t="s">
        <v>951</v>
      </c>
      <c r="B2036" s="326" t="s">
        <v>859</v>
      </c>
      <c r="C2036" s="154">
        <v>43</v>
      </c>
      <c r="D2036" s="155"/>
      <c r="E2036" s="156">
        <v>312</v>
      </c>
      <c r="F2036" s="225"/>
      <c r="G2036" s="157"/>
      <c r="H2036" s="246">
        <f t="shared" ref="H2036:J2036" si="1066">SUM(H2037)</f>
        <v>1000</v>
      </c>
      <c r="I2036" s="246">
        <f t="shared" si="1066"/>
        <v>800</v>
      </c>
      <c r="J2036" s="246">
        <f t="shared" si="1066"/>
        <v>0</v>
      </c>
      <c r="K2036" s="246">
        <f t="shared" si="1046"/>
        <v>200</v>
      </c>
    </row>
    <row r="2037" spans="1:11" s="152" customFormat="1" x14ac:dyDescent="0.2">
      <c r="A2037" s="213" t="s">
        <v>951</v>
      </c>
      <c r="B2037" s="213" t="s">
        <v>859</v>
      </c>
      <c r="C2037" s="217">
        <v>43</v>
      </c>
      <c r="D2037" s="215" t="s">
        <v>25</v>
      </c>
      <c r="E2037" s="219">
        <v>3121</v>
      </c>
      <c r="F2037" s="229" t="s">
        <v>22</v>
      </c>
      <c r="G2037" s="220"/>
      <c r="H2037" s="222">
        <v>1000</v>
      </c>
      <c r="I2037" s="222">
        <v>800</v>
      </c>
      <c r="J2037" s="222"/>
      <c r="K2037" s="222">
        <f t="shared" si="1046"/>
        <v>200</v>
      </c>
    </row>
    <row r="2038" spans="1:11" s="223" customFormat="1" x14ac:dyDescent="0.2">
      <c r="A2038" s="326" t="s">
        <v>951</v>
      </c>
      <c r="B2038" s="326" t="s">
        <v>859</v>
      </c>
      <c r="C2038" s="154">
        <v>43</v>
      </c>
      <c r="D2038" s="155"/>
      <c r="E2038" s="156">
        <v>313</v>
      </c>
      <c r="F2038" s="225"/>
      <c r="G2038" s="157"/>
      <c r="H2038" s="246">
        <f>H2039</f>
        <v>3000</v>
      </c>
      <c r="I2038" s="246">
        <f>I2039</f>
        <v>2550</v>
      </c>
      <c r="J2038" s="246">
        <f>J2039</f>
        <v>0</v>
      </c>
      <c r="K2038" s="246">
        <f t="shared" si="1046"/>
        <v>450</v>
      </c>
    </row>
    <row r="2039" spans="1:11" s="152" customFormat="1" x14ac:dyDescent="0.2">
      <c r="A2039" s="213" t="s">
        <v>951</v>
      </c>
      <c r="B2039" s="213" t="s">
        <v>859</v>
      </c>
      <c r="C2039" s="217">
        <v>43</v>
      </c>
      <c r="D2039" s="215" t="s">
        <v>25</v>
      </c>
      <c r="E2039" s="219">
        <v>3132</v>
      </c>
      <c r="F2039" s="229" t="s">
        <v>280</v>
      </c>
      <c r="G2039" s="220"/>
      <c r="H2039" s="222">
        <v>3000</v>
      </c>
      <c r="I2039" s="222">
        <v>2550</v>
      </c>
      <c r="J2039" s="222"/>
      <c r="K2039" s="222">
        <f t="shared" si="1046"/>
        <v>450</v>
      </c>
    </row>
    <row r="2040" spans="1:11" s="223" customFormat="1" x14ac:dyDescent="0.2">
      <c r="A2040" s="302" t="s">
        <v>951</v>
      </c>
      <c r="B2040" s="302" t="s">
        <v>859</v>
      </c>
      <c r="C2040" s="285">
        <v>43</v>
      </c>
      <c r="D2040" s="285"/>
      <c r="E2040" s="286">
        <v>32</v>
      </c>
      <c r="F2040" s="287"/>
      <c r="G2040" s="288"/>
      <c r="H2040" s="289">
        <f>H2041+H2043</f>
        <v>397500</v>
      </c>
      <c r="I2040" s="289">
        <f>I2041+I2043</f>
        <v>337000</v>
      </c>
      <c r="J2040" s="289">
        <f>J2041+J2043</f>
        <v>0</v>
      </c>
      <c r="K2040" s="289">
        <f t="shared" si="1046"/>
        <v>60500</v>
      </c>
    </row>
    <row r="2041" spans="1:11" s="166" customFormat="1" x14ac:dyDescent="0.2">
      <c r="A2041" s="326" t="s">
        <v>951</v>
      </c>
      <c r="B2041" s="326" t="s">
        <v>859</v>
      </c>
      <c r="C2041" s="154">
        <v>43</v>
      </c>
      <c r="D2041" s="155"/>
      <c r="E2041" s="156">
        <v>321</v>
      </c>
      <c r="F2041" s="225"/>
      <c r="G2041" s="157"/>
      <c r="H2041" s="246">
        <f>H2042</f>
        <v>500</v>
      </c>
      <c r="I2041" s="246">
        <f>I2042</f>
        <v>0</v>
      </c>
      <c r="J2041" s="246">
        <f>J2042</f>
        <v>0</v>
      </c>
      <c r="K2041" s="246">
        <f t="shared" si="1046"/>
        <v>500</v>
      </c>
    </row>
    <row r="2042" spans="1:11" s="152" customFormat="1" ht="30" x14ac:dyDescent="0.2">
      <c r="A2042" s="213" t="s">
        <v>951</v>
      </c>
      <c r="B2042" s="213" t="s">
        <v>859</v>
      </c>
      <c r="C2042" s="217">
        <v>43</v>
      </c>
      <c r="D2042" s="215" t="s">
        <v>25</v>
      </c>
      <c r="E2042" s="219">
        <v>3212</v>
      </c>
      <c r="F2042" s="229" t="s">
        <v>111</v>
      </c>
      <c r="G2042" s="220"/>
      <c r="H2042" s="222">
        <v>500</v>
      </c>
      <c r="I2042" s="222"/>
      <c r="J2042" s="222"/>
      <c r="K2042" s="222">
        <f t="shared" si="1046"/>
        <v>500</v>
      </c>
    </row>
    <row r="2043" spans="1:11" s="223" customFormat="1" x14ac:dyDescent="0.2">
      <c r="A2043" s="326" t="s">
        <v>951</v>
      </c>
      <c r="B2043" s="326" t="s">
        <v>859</v>
      </c>
      <c r="C2043" s="154">
        <v>43</v>
      </c>
      <c r="D2043" s="155"/>
      <c r="E2043" s="156">
        <v>323</v>
      </c>
      <c r="F2043" s="225"/>
      <c r="G2043" s="157"/>
      <c r="H2043" s="246">
        <f>H2044</f>
        <v>397000</v>
      </c>
      <c r="I2043" s="246">
        <f>I2044</f>
        <v>337000</v>
      </c>
      <c r="J2043" s="246">
        <f>J2044</f>
        <v>0</v>
      </c>
      <c r="K2043" s="246">
        <f t="shared" si="1046"/>
        <v>60000</v>
      </c>
    </row>
    <row r="2044" spans="1:11" s="167" customFormat="1" x14ac:dyDescent="0.2">
      <c r="A2044" s="213" t="s">
        <v>951</v>
      </c>
      <c r="B2044" s="213" t="s">
        <v>859</v>
      </c>
      <c r="C2044" s="217">
        <v>43</v>
      </c>
      <c r="D2044" s="215" t="s">
        <v>25</v>
      </c>
      <c r="E2044" s="219">
        <v>3239</v>
      </c>
      <c r="F2044" s="229" t="s">
        <v>41</v>
      </c>
      <c r="G2044" s="342"/>
      <c r="H2044" s="222">
        <v>397000</v>
      </c>
      <c r="I2044" s="222">
        <v>337000</v>
      </c>
      <c r="J2044" s="222"/>
      <c r="K2044" s="222">
        <f t="shared" si="1046"/>
        <v>60000</v>
      </c>
    </row>
    <row r="2045" spans="1:11" s="223" customFormat="1" x14ac:dyDescent="0.2">
      <c r="A2045" s="302" t="s">
        <v>951</v>
      </c>
      <c r="B2045" s="302" t="s">
        <v>859</v>
      </c>
      <c r="C2045" s="285">
        <v>43</v>
      </c>
      <c r="D2045" s="285"/>
      <c r="E2045" s="286">
        <v>42</v>
      </c>
      <c r="F2045" s="287"/>
      <c r="G2045" s="288"/>
      <c r="H2045" s="289">
        <f t="shared" ref="H2045:J2045" si="1067">H2046</f>
        <v>75000</v>
      </c>
      <c r="I2045" s="289">
        <f t="shared" si="1067"/>
        <v>0</v>
      </c>
      <c r="J2045" s="289">
        <f t="shared" si="1067"/>
        <v>536000</v>
      </c>
      <c r="K2045" s="289">
        <f t="shared" si="1046"/>
        <v>611000</v>
      </c>
    </row>
    <row r="2046" spans="1:11" s="166" customFormat="1" x14ac:dyDescent="0.2">
      <c r="A2046" s="326" t="s">
        <v>951</v>
      </c>
      <c r="B2046" s="326" t="s">
        <v>859</v>
      </c>
      <c r="C2046" s="154">
        <v>43</v>
      </c>
      <c r="D2046" s="155"/>
      <c r="E2046" s="156">
        <v>421</v>
      </c>
      <c r="F2046" s="225"/>
      <c r="G2046" s="157"/>
      <c r="H2046" s="242">
        <f>H2048+H2047</f>
        <v>75000</v>
      </c>
      <c r="I2046" s="242">
        <f>I2048+I2047</f>
        <v>0</v>
      </c>
      <c r="J2046" s="242">
        <f>J2048+J2047</f>
        <v>536000</v>
      </c>
      <c r="K2046" s="242">
        <f t="shared" si="1046"/>
        <v>611000</v>
      </c>
    </row>
    <row r="2047" spans="1:11" s="167" customFormat="1" x14ac:dyDescent="0.2">
      <c r="A2047" s="213" t="s">
        <v>951</v>
      </c>
      <c r="B2047" s="213" t="s">
        <v>859</v>
      </c>
      <c r="C2047" s="217">
        <v>43</v>
      </c>
      <c r="D2047" s="215" t="s">
        <v>25</v>
      </c>
      <c r="E2047" s="219">
        <v>4213</v>
      </c>
      <c r="F2047" s="226" t="s">
        <v>799</v>
      </c>
      <c r="G2047" s="164"/>
      <c r="H2047" s="222">
        <v>0</v>
      </c>
      <c r="I2047" s="222"/>
      <c r="J2047" s="222">
        <v>536000</v>
      </c>
      <c r="K2047" s="222">
        <f t="shared" si="1046"/>
        <v>536000</v>
      </c>
    </row>
    <row r="2048" spans="1:11" s="243" customFormat="1" x14ac:dyDescent="0.2">
      <c r="A2048" s="213" t="s">
        <v>951</v>
      </c>
      <c r="B2048" s="213" t="s">
        <v>859</v>
      </c>
      <c r="C2048" s="217">
        <v>43</v>
      </c>
      <c r="D2048" s="215" t="s">
        <v>25</v>
      </c>
      <c r="E2048" s="219">
        <v>4214</v>
      </c>
      <c r="F2048" s="229" t="s">
        <v>154</v>
      </c>
      <c r="G2048" s="220"/>
      <c r="H2048" s="244">
        <v>75000</v>
      </c>
      <c r="I2048" s="244"/>
      <c r="J2048" s="244"/>
      <c r="K2048" s="244">
        <f t="shared" si="1046"/>
        <v>75000</v>
      </c>
    </row>
    <row r="2049" spans="1:11" s="243" customFormat="1" x14ac:dyDescent="0.2">
      <c r="A2049" s="330" t="s">
        <v>951</v>
      </c>
      <c r="B2049" s="330" t="s">
        <v>859</v>
      </c>
      <c r="C2049" s="285">
        <v>559</v>
      </c>
      <c r="D2049" s="330"/>
      <c r="E2049" s="286">
        <v>31</v>
      </c>
      <c r="F2049" s="287"/>
      <c r="G2049" s="287"/>
      <c r="H2049" s="317">
        <f>H2050+H2052+H2054</f>
        <v>18800</v>
      </c>
      <c r="I2049" s="317">
        <f>I2050+I2052+I2054</f>
        <v>0</v>
      </c>
      <c r="J2049" s="317">
        <f>J2050+J2052+J2054</f>
        <v>0</v>
      </c>
      <c r="K2049" s="317">
        <f t="shared" si="1046"/>
        <v>18800</v>
      </c>
    </row>
    <row r="2050" spans="1:11" s="223" customFormat="1" x14ac:dyDescent="0.2">
      <c r="A2050" s="326" t="s">
        <v>951</v>
      </c>
      <c r="B2050" s="326" t="s">
        <v>859</v>
      </c>
      <c r="C2050" s="327">
        <v>559</v>
      </c>
      <c r="D2050" s="322"/>
      <c r="E2050" s="187">
        <v>311</v>
      </c>
      <c r="F2050" s="230"/>
      <c r="G2050" s="328"/>
      <c r="H2050" s="199">
        <f>H2051</f>
        <v>15300</v>
      </c>
      <c r="I2050" s="199">
        <f>I2051</f>
        <v>0</v>
      </c>
      <c r="J2050" s="199">
        <f>J2051</f>
        <v>0</v>
      </c>
      <c r="K2050" s="199">
        <f t="shared" si="1046"/>
        <v>15300</v>
      </c>
    </row>
    <row r="2051" spans="1:11" s="243" customFormat="1" x14ac:dyDescent="0.2">
      <c r="A2051" s="213" t="s">
        <v>951</v>
      </c>
      <c r="B2051" s="213" t="s">
        <v>859</v>
      </c>
      <c r="C2051" s="214">
        <v>559</v>
      </c>
      <c r="D2051" s="215" t="s">
        <v>25</v>
      </c>
      <c r="E2051" s="188">
        <v>3111</v>
      </c>
      <c r="F2051" s="228" t="s">
        <v>19</v>
      </c>
      <c r="G2051" s="208"/>
      <c r="H2051" s="222">
        <v>15300</v>
      </c>
      <c r="I2051" s="222"/>
      <c r="J2051" s="222"/>
      <c r="K2051" s="222">
        <f t="shared" ref="K2051:K2114" si="1068">H2051-I2051+J2051</f>
        <v>15300</v>
      </c>
    </row>
    <row r="2052" spans="1:11" s="243" customFormat="1" x14ac:dyDescent="0.2">
      <c r="A2052" s="326" t="s">
        <v>951</v>
      </c>
      <c r="B2052" s="326" t="s">
        <v>859</v>
      </c>
      <c r="C2052" s="154">
        <v>559</v>
      </c>
      <c r="D2052" s="155"/>
      <c r="E2052" s="156">
        <v>312</v>
      </c>
      <c r="F2052" s="225"/>
      <c r="G2052" s="157"/>
      <c r="H2052" s="246">
        <f t="shared" ref="H2052:J2052" si="1069">SUM(H2053)</f>
        <v>900</v>
      </c>
      <c r="I2052" s="246">
        <f t="shared" si="1069"/>
        <v>0</v>
      </c>
      <c r="J2052" s="246">
        <f t="shared" si="1069"/>
        <v>0</v>
      </c>
      <c r="K2052" s="246">
        <f t="shared" si="1068"/>
        <v>900</v>
      </c>
    </row>
    <row r="2053" spans="1:11" s="243" customFormat="1" x14ac:dyDescent="0.2">
      <c r="A2053" s="213" t="s">
        <v>951</v>
      </c>
      <c r="B2053" s="213" t="s">
        <v>859</v>
      </c>
      <c r="C2053" s="217">
        <v>559</v>
      </c>
      <c r="D2053" s="215" t="s">
        <v>25</v>
      </c>
      <c r="E2053" s="219">
        <v>3121</v>
      </c>
      <c r="F2053" s="229" t="s">
        <v>22</v>
      </c>
      <c r="G2053" s="220"/>
      <c r="H2053" s="222">
        <v>900</v>
      </c>
      <c r="I2053" s="222"/>
      <c r="J2053" s="222"/>
      <c r="K2053" s="222">
        <f t="shared" si="1068"/>
        <v>900</v>
      </c>
    </row>
    <row r="2054" spans="1:11" s="243" customFormat="1" x14ac:dyDescent="0.2">
      <c r="A2054" s="326" t="s">
        <v>951</v>
      </c>
      <c r="B2054" s="326" t="s">
        <v>859</v>
      </c>
      <c r="C2054" s="154">
        <v>559</v>
      </c>
      <c r="D2054" s="155"/>
      <c r="E2054" s="156">
        <v>313</v>
      </c>
      <c r="F2054" s="225"/>
      <c r="G2054" s="157"/>
      <c r="H2054" s="246">
        <f>H2055</f>
        <v>2600</v>
      </c>
      <c r="I2054" s="246">
        <f>I2055</f>
        <v>0</v>
      </c>
      <c r="J2054" s="246">
        <f>J2055</f>
        <v>0</v>
      </c>
      <c r="K2054" s="246">
        <f t="shared" si="1068"/>
        <v>2600</v>
      </c>
    </row>
    <row r="2055" spans="1:11" s="243" customFormat="1" x14ac:dyDescent="0.2">
      <c r="A2055" s="213" t="s">
        <v>951</v>
      </c>
      <c r="B2055" s="213" t="s">
        <v>859</v>
      </c>
      <c r="C2055" s="217">
        <v>559</v>
      </c>
      <c r="D2055" s="215" t="s">
        <v>25</v>
      </c>
      <c r="E2055" s="219">
        <v>3132</v>
      </c>
      <c r="F2055" s="229" t="s">
        <v>280</v>
      </c>
      <c r="G2055" s="220"/>
      <c r="H2055" s="222">
        <v>2600</v>
      </c>
      <c r="I2055" s="222"/>
      <c r="J2055" s="222"/>
      <c r="K2055" s="222">
        <f t="shared" si="1068"/>
        <v>2600</v>
      </c>
    </row>
    <row r="2056" spans="1:11" s="243" customFormat="1" x14ac:dyDescent="0.2">
      <c r="A2056" s="302" t="s">
        <v>951</v>
      </c>
      <c r="B2056" s="302" t="s">
        <v>859</v>
      </c>
      <c r="C2056" s="285">
        <v>559</v>
      </c>
      <c r="D2056" s="285"/>
      <c r="E2056" s="286">
        <v>32</v>
      </c>
      <c r="F2056" s="287"/>
      <c r="G2056" s="288"/>
      <c r="H2056" s="289">
        <f>H2057+H2059</f>
        <v>338500</v>
      </c>
      <c r="I2056" s="289">
        <f>I2057+I2059</f>
        <v>0</v>
      </c>
      <c r="J2056" s="289">
        <f>J2057+J2059</f>
        <v>0</v>
      </c>
      <c r="K2056" s="289">
        <f t="shared" si="1068"/>
        <v>338500</v>
      </c>
    </row>
    <row r="2057" spans="1:11" s="243" customFormat="1" x14ac:dyDescent="0.2">
      <c r="A2057" s="326" t="s">
        <v>951</v>
      </c>
      <c r="B2057" s="326" t="s">
        <v>859</v>
      </c>
      <c r="C2057" s="154">
        <v>559</v>
      </c>
      <c r="D2057" s="155"/>
      <c r="E2057" s="156">
        <v>321</v>
      </c>
      <c r="F2057" s="225"/>
      <c r="G2057" s="157"/>
      <c r="H2057" s="246">
        <f>H2058</f>
        <v>500</v>
      </c>
      <c r="I2057" s="246">
        <f>I2058</f>
        <v>0</v>
      </c>
      <c r="J2057" s="246">
        <f>J2058</f>
        <v>0</v>
      </c>
      <c r="K2057" s="246">
        <f t="shared" si="1068"/>
        <v>500</v>
      </c>
    </row>
    <row r="2058" spans="1:11" s="243" customFormat="1" ht="30" x14ac:dyDescent="0.2">
      <c r="A2058" s="213" t="s">
        <v>951</v>
      </c>
      <c r="B2058" s="213" t="s">
        <v>859</v>
      </c>
      <c r="C2058" s="217">
        <v>559</v>
      </c>
      <c r="D2058" s="215" t="s">
        <v>25</v>
      </c>
      <c r="E2058" s="219">
        <v>3212</v>
      </c>
      <c r="F2058" s="229" t="s">
        <v>111</v>
      </c>
      <c r="G2058" s="220"/>
      <c r="H2058" s="222">
        <v>500</v>
      </c>
      <c r="I2058" s="222"/>
      <c r="J2058" s="222"/>
      <c r="K2058" s="222">
        <f t="shared" si="1068"/>
        <v>500</v>
      </c>
    </row>
    <row r="2059" spans="1:11" s="243" customFormat="1" x14ac:dyDescent="0.2">
      <c r="A2059" s="326" t="s">
        <v>951</v>
      </c>
      <c r="B2059" s="326" t="s">
        <v>859</v>
      </c>
      <c r="C2059" s="154">
        <v>559</v>
      </c>
      <c r="D2059" s="155"/>
      <c r="E2059" s="156">
        <v>323</v>
      </c>
      <c r="F2059" s="225"/>
      <c r="G2059" s="157"/>
      <c r="H2059" s="246">
        <f>H2060</f>
        <v>338000</v>
      </c>
      <c r="I2059" s="246">
        <f>I2060</f>
        <v>0</v>
      </c>
      <c r="J2059" s="246">
        <f>J2060</f>
        <v>0</v>
      </c>
      <c r="K2059" s="246">
        <f t="shared" si="1068"/>
        <v>338000</v>
      </c>
    </row>
    <row r="2060" spans="1:11" s="243" customFormat="1" x14ac:dyDescent="0.2">
      <c r="A2060" s="213" t="s">
        <v>951</v>
      </c>
      <c r="B2060" s="213" t="s">
        <v>859</v>
      </c>
      <c r="C2060" s="217">
        <v>559</v>
      </c>
      <c r="D2060" s="215" t="s">
        <v>25</v>
      </c>
      <c r="E2060" s="219">
        <v>3239</v>
      </c>
      <c r="F2060" s="229" t="s">
        <v>41</v>
      </c>
      <c r="G2060" s="342"/>
      <c r="H2060" s="222">
        <v>338000</v>
      </c>
      <c r="I2060" s="222"/>
      <c r="J2060" s="222"/>
      <c r="K2060" s="222">
        <f t="shared" si="1068"/>
        <v>338000</v>
      </c>
    </row>
    <row r="2061" spans="1:11" s="243" customFormat="1" x14ac:dyDescent="0.2">
      <c r="A2061" s="302" t="s">
        <v>951</v>
      </c>
      <c r="B2061" s="302" t="s">
        <v>859</v>
      </c>
      <c r="C2061" s="285">
        <v>559</v>
      </c>
      <c r="D2061" s="285"/>
      <c r="E2061" s="286">
        <v>42</v>
      </c>
      <c r="F2061" s="287"/>
      <c r="G2061" s="288"/>
      <c r="H2061" s="289">
        <f t="shared" ref="H2061:J2061" si="1070">H2062</f>
        <v>3230000</v>
      </c>
      <c r="I2061" s="289">
        <f t="shared" si="1070"/>
        <v>0</v>
      </c>
      <c r="J2061" s="289">
        <f t="shared" si="1070"/>
        <v>24000</v>
      </c>
      <c r="K2061" s="289">
        <f t="shared" si="1068"/>
        <v>3254000</v>
      </c>
    </row>
    <row r="2062" spans="1:11" s="243" customFormat="1" x14ac:dyDescent="0.2">
      <c r="A2062" s="326" t="s">
        <v>951</v>
      </c>
      <c r="B2062" s="326" t="s">
        <v>859</v>
      </c>
      <c r="C2062" s="154">
        <v>559</v>
      </c>
      <c r="D2062" s="155"/>
      <c r="E2062" s="156">
        <v>421</v>
      </c>
      <c r="F2062" s="225"/>
      <c r="G2062" s="157"/>
      <c r="H2062" s="242">
        <f>H2064+H2063</f>
        <v>3230000</v>
      </c>
      <c r="I2062" s="242">
        <f>I2064+I2063</f>
        <v>0</v>
      </c>
      <c r="J2062" s="242">
        <f>J2064+J2063</f>
        <v>24000</v>
      </c>
      <c r="K2062" s="242">
        <f t="shared" si="1068"/>
        <v>3254000</v>
      </c>
    </row>
    <row r="2063" spans="1:11" s="243" customFormat="1" x14ac:dyDescent="0.2">
      <c r="A2063" s="213" t="s">
        <v>951</v>
      </c>
      <c r="B2063" s="213" t="s">
        <v>859</v>
      </c>
      <c r="C2063" s="217">
        <v>559</v>
      </c>
      <c r="D2063" s="215" t="s">
        <v>25</v>
      </c>
      <c r="E2063" s="219">
        <v>4213</v>
      </c>
      <c r="F2063" s="226" t="s">
        <v>799</v>
      </c>
      <c r="G2063" s="164"/>
      <c r="H2063" s="222">
        <v>3166000</v>
      </c>
      <c r="I2063" s="222"/>
      <c r="J2063" s="222">
        <v>24000</v>
      </c>
      <c r="K2063" s="222">
        <f t="shared" si="1068"/>
        <v>3190000</v>
      </c>
    </row>
    <row r="2064" spans="1:11" s="243" customFormat="1" x14ac:dyDescent="0.2">
      <c r="A2064" s="213" t="s">
        <v>951</v>
      </c>
      <c r="B2064" s="213" t="s">
        <v>859</v>
      </c>
      <c r="C2064" s="217">
        <v>559</v>
      </c>
      <c r="D2064" s="215" t="s">
        <v>25</v>
      </c>
      <c r="E2064" s="219">
        <v>4214</v>
      </c>
      <c r="F2064" s="229" t="s">
        <v>154</v>
      </c>
      <c r="G2064" s="220"/>
      <c r="H2064" s="244">
        <v>64000</v>
      </c>
      <c r="I2064" s="244"/>
      <c r="J2064" s="244"/>
      <c r="K2064" s="244">
        <f t="shared" si="1068"/>
        <v>64000</v>
      </c>
    </row>
    <row r="2065" spans="1:11" ht="67.5" x14ac:dyDescent="0.2">
      <c r="A2065" s="296" t="s">
        <v>951</v>
      </c>
      <c r="B2065" s="296" t="s">
        <v>860</v>
      </c>
      <c r="C2065" s="296"/>
      <c r="D2065" s="296"/>
      <c r="E2065" s="297"/>
      <c r="F2065" s="299" t="s">
        <v>827</v>
      </c>
      <c r="G2065" s="300" t="s">
        <v>688</v>
      </c>
      <c r="H2065" s="301">
        <f>H2066+H2073+H2077+H2080+H2087+H2093+H2096+H2099+H2106+H2111</f>
        <v>83088000</v>
      </c>
      <c r="I2065" s="301">
        <f>I2066+I2073+I2077+I2080+I2087+I2093+I2096+I2099+I2106+I2111</f>
        <v>12155000</v>
      </c>
      <c r="J2065" s="301">
        <f>J2066+J2073+J2077+J2080+J2087+J2093+J2096+J2099+J2106+J2111</f>
        <v>15650000</v>
      </c>
      <c r="K2065" s="301">
        <f t="shared" si="1068"/>
        <v>86583000</v>
      </c>
    </row>
    <row r="2066" spans="1:11" s="152" customFormat="1" x14ac:dyDescent="0.2">
      <c r="A2066" s="330" t="s">
        <v>951</v>
      </c>
      <c r="B2066" s="330" t="s">
        <v>860</v>
      </c>
      <c r="C2066" s="285">
        <v>43</v>
      </c>
      <c r="D2066" s="330"/>
      <c r="E2066" s="286">
        <v>31</v>
      </c>
      <c r="F2066" s="287"/>
      <c r="G2066" s="287"/>
      <c r="H2066" s="317">
        <f t="shared" ref="H2066:I2066" si="1071">H2067+H2069+H2071</f>
        <v>40000</v>
      </c>
      <c r="I2066" s="317">
        <f t="shared" si="1071"/>
        <v>0</v>
      </c>
      <c r="J2066" s="317">
        <f t="shared" ref="J2066" si="1072">J2067+J2069+J2071</f>
        <v>0</v>
      </c>
      <c r="K2066" s="317">
        <f t="shared" si="1068"/>
        <v>40000</v>
      </c>
    </row>
    <row r="2067" spans="1:11" x14ac:dyDescent="0.2">
      <c r="A2067" s="326" t="s">
        <v>951</v>
      </c>
      <c r="B2067" s="326" t="s">
        <v>860</v>
      </c>
      <c r="C2067" s="327">
        <v>43</v>
      </c>
      <c r="D2067" s="322"/>
      <c r="E2067" s="187">
        <v>311</v>
      </c>
      <c r="F2067" s="230"/>
      <c r="G2067" s="328"/>
      <c r="H2067" s="199">
        <f t="shared" ref="H2067:J2067" si="1073">H2068</f>
        <v>33000</v>
      </c>
      <c r="I2067" s="199">
        <f t="shared" si="1073"/>
        <v>0</v>
      </c>
      <c r="J2067" s="199">
        <f t="shared" si="1073"/>
        <v>0</v>
      </c>
      <c r="K2067" s="199">
        <f t="shared" si="1068"/>
        <v>33000</v>
      </c>
    </row>
    <row r="2068" spans="1:11" s="152" customFormat="1" x14ac:dyDescent="0.2">
      <c r="A2068" s="213" t="s">
        <v>951</v>
      </c>
      <c r="B2068" s="213" t="s">
        <v>860</v>
      </c>
      <c r="C2068" s="214">
        <v>43</v>
      </c>
      <c r="D2068" s="215" t="s">
        <v>25</v>
      </c>
      <c r="E2068" s="188">
        <v>3111</v>
      </c>
      <c r="F2068" s="228" t="s">
        <v>19</v>
      </c>
      <c r="G2068" s="208"/>
      <c r="H2068" s="222">
        <v>33000</v>
      </c>
      <c r="I2068" s="222"/>
      <c r="J2068" s="222"/>
      <c r="K2068" s="222">
        <f t="shared" si="1068"/>
        <v>33000</v>
      </c>
    </row>
    <row r="2069" spans="1:11" s="223" customFormat="1" x14ac:dyDescent="0.2">
      <c r="A2069" s="326" t="s">
        <v>951</v>
      </c>
      <c r="B2069" s="326" t="s">
        <v>860</v>
      </c>
      <c r="C2069" s="154">
        <v>43</v>
      </c>
      <c r="D2069" s="155"/>
      <c r="E2069" s="156">
        <v>312</v>
      </c>
      <c r="F2069" s="225"/>
      <c r="G2069" s="157"/>
      <c r="H2069" s="246">
        <f>H2070</f>
        <v>1000</v>
      </c>
      <c r="I2069" s="246">
        <f>I2070</f>
        <v>0</v>
      </c>
      <c r="J2069" s="246">
        <f>J2070</f>
        <v>0</v>
      </c>
      <c r="K2069" s="246">
        <f t="shared" si="1068"/>
        <v>1000</v>
      </c>
    </row>
    <row r="2070" spans="1:11" s="152" customFormat="1" x14ac:dyDescent="0.2">
      <c r="A2070" s="213" t="s">
        <v>951</v>
      </c>
      <c r="B2070" s="213" t="s">
        <v>860</v>
      </c>
      <c r="C2070" s="217">
        <v>43</v>
      </c>
      <c r="D2070" s="215" t="s">
        <v>25</v>
      </c>
      <c r="E2070" s="219">
        <v>3121</v>
      </c>
      <c r="F2070" s="229" t="s">
        <v>22</v>
      </c>
      <c r="G2070" s="220"/>
      <c r="H2070" s="222">
        <v>1000</v>
      </c>
      <c r="I2070" s="222"/>
      <c r="J2070" s="222"/>
      <c r="K2070" s="222">
        <f t="shared" si="1068"/>
        <v>1000</v>
      </c>
    </row>
    <row r="2071" spans="1:11" s="223" customFormat="1" x14ac:dyDescent="0.2">
      <c r="A2071" s="326" t="s">
        <v>951</v>
      </c>
      <c r="B2071" s="326" t="s">
        <v>860</v>
      </c>
      <c r="C2071" s="154">
        <v>43</v>
      </c>
      <c r="D2071" s="155"/>
      <c r="E2071" s="156">
        <v>313</v>
      </c>
      <c r="F2071" s="225"/>
      <c r="G2071" s="157"/>
      <c r="H2071" s="246">
        <f>H2072</f>
        <v>6000</v>
      </c>
      <c r="I2071" s="246">
        <f>I2072</f>
        <v>0</v>
      </c>
      <c r="J2071" s="246">
        <f>J2072</f>
        <v>0</v>
      </c>
      <c r="K2071" s="246">
        <f t="shared" si="1068"/>
        <v>6000</v>
      </c>
    </row>
    <row r="2072" spans="1:11" s="166" customFormat="1" ht="15" x14ac:dyDescent="0.2">
      <c r="A2072" s="213" t="s">
        <v>951</v>
      </c>
      <c r="B2072" s="213" t="s">
        <v>860</v>
      </c>
      <c r="C2072" s="217">
        <v>43</v>
      </c>
      <c r="D2072" s="215" t="s">
        <v>25</v>
      </c>
      <c r="E2072" s="219">
        <v>3132</v>
      </c>
      <c r="F2072" s="229" t="s">
        <v>280</v>
      </c>
      <c r="G2072" s="220"/>
      <c r="H2072" s="222">
        <v>6000</v>
      </c>
      <c r="I2072" s="222"/>
      <c r="J2072" s="222"/>
      <c r="K2072" s="222">
        <f t="shared" si="1068"/>
        <v>6000</v>
      </c>
    </row>
    <row r="2073" spans="1:11" s="152" customFormat="1" x14ac:dyDescent="0.2">
      <c r="A2073" s="302" t="s">
        <v>951</v>
      </c>
      <c r="B2073" s="302" t="s">
        <v>860</v>
      </c>
      <c r="C2073" s="285">
        <v>43</v>
      </c>
      <c r="D2073" s="285"/>
      <c r="E2073" s="286">
        <v>32</v>
      </c>
      <c r="F2073" s="287"/>
      <c r="G2073" s="288"/>
      <c r="H2073" s="289">
        <f t="shared" ref="H2073:J2073" si="1074">+H2074</f>
        <v>124000</v>
      </c>
      <c r="I2073" s="289">
        <f t="shared" si="1074"/>
        <v>30000</v>
      </c>
      <c r="J2073" s="289">
        <f t="shared" si="1074"/>
        <v>0</v>
      </c>
      <c r="K2073" s="289">
        <f t="shared" si="1068"/>
        <v>94000</v>
      </c>
    </row>
    <row r="2074" spans="1:11" s="223" customFormat="1" x14ac:dyDescent="0.2">
      <c r="A2074" s="326" t="s">
        <v>951</v>
      </c>
      <c r="B2074" s="326" t="s">
        <v>860</v>
      </c>
      <c r="C2074" s="154">
        <v>43</v>
      </c>
      <c r="D2074" s="155"/>
      <c r="E2074" s="156">
        <v>323</v>
      </c>
      <c r="F2074" s="225"/>
      <c r="G2074" s="157"/>
      <c r="H2074" s="246">
        <f t="shared" ref="H2074:I2074" si="1075">SUM(H2075:H2076)</f>
        <v>124000</v>
      </c>
      <c r="I2074" s="246">
        <f t="shared" si="1075"/>
        <v>30000</v>
      </c>
      <c r="J2074" s="246">
        <f t="shared" ref="J2074" si="1076">SUM(J2075:J2076)</f>
        <v>0</v>
      </c>
      <c r="K2074" s="246">
        <f t="shared" si="1068"/>
        <v>94000</v>
      </c>
    </row>
    <row r="2075" spans="1:11" s="167" customFormat="1" x14ac:dyDescent="0.2">
      <c r="A2075" s="213" t="s">
        <v>951</v>
      </c>
      <c r="B2075" s="213" t="s">
        <v>860</v>
      </c>
      <c r="C2075" s="217">
        <v>43</v>
      </c>
      <c r="D2075" s="215" t="s">
        <v>25</v>
      </c>
      <c r="E2075" s="219">
        <v>3233</v>
      </c>
      <c r="F2075" s="229" t="s">
        <v>119</v>
      </c>
      <c r="G2075" s="342"/>
      <c r="H2075" s="222">
        <v>4000</v>
      </c>
      <c r="I2075" s="222"/>
      <c r="J2075" s="222"/>
      <c r="K2075" s="222">
        <f t="shared" si="1068"/>
        <v>4000</v>
      </c>
    </row>
    <row r="2076" spans="1:11" s="223" customFormat="1" ht="15" x14ac:dyDescent="0.2">
      <c r="A2076" s="213" t="s">
        <v>951</v>
      </c>
      <c r="B2076" s="213" t="s">
        <v>860</v>
      </c>
      <c r="C2076" s="217">
        <v>43</v>
      </c>
      <c r="D2076" s="215" t="s">
        <v>25</v>
      </c>
      <c r="E2076" s="219">
        <v>3239</v>
      </c>
      <c r="F2076" s="229" t="s">
        <v>41</v>
      </c>
      <c r="G2076" s="342"/>
      <c r="H2076" s="222">
        <v>120000</v>
      </c>
      <c r="I2076" s="222">
        <v>30000</v>
      </c>
      <c r="J2076" s="222"/>
      <c r="K2076" s="222">
        <f t="shared" si="1068"/>
        <v>90000</v>
      </c>
    </row>
    <row r="2077" spans="1:11" s="223" customFormat="1" x14ac:dyDescent="0.2">
      <c r="A2077" s="330" t="s">
        <v>951</v>
      </c>
      <c r="B2077" s="330" t="s">
        <v>860</v>
      </c>
      <c r="C2077" s="285">
        <v>43</v>
      </c>
      <c r="D2077" s="285"/>
      <c r="E2077" s="286">
        <v>42</v>
      </c>
      <c r="F2077" s="287"/>
      <c r="G2077" s="288"/>
      <c r="H2077" s="289">
        <f t="shared" ref="H2077:J2077" si="1077">H2078</f>
        <v>5500000</v>
      </c>
      <c r="I2077" s="289">
        <f t="shared" si="1077"/>
        <v>0</v>
      </c>
      <c r="J2077" s="289">
        <f t="shared" si="1077"/>
        <v>3000000</v>
      </c>
      <c r="K2077" s="289">
        <f t="shared" si="1068"/>
        <v>8500000</v>
      </c>
    </row>
    <row r="2078" spans="1:11" s="166" customFormat="1" x14ac:dyDescent="0.2">
      <c r="A2078" s="326" t="s">
        <v>951</v>
      </c>
      <c r="B2078" s="326" t="s">
        <v>860</v>
      </c>
      <c r="C2078" s="154">
        <v>43</v>
      </c>
      <c r="D2078" s="155"/>
      <c r="E2078" s="156">
        <v>421</v>
      </c>
      <c r="F2078" s="225"/>
      <c r="G2078" s="157"/>
      <c r="H2078" s="242">
        <f t="shared" ref="H2078:J2078" si="1078">+H2079</f>
        <v>5500000</v>
      </c>
      <c r="I2078" s="242">
        <f t="shared" si="1078"/>
        <v>0</v>
      </c>
      <c r="J2078" s="242">
        <f t="shared" si="1078"/>
        <v>3000000</v>
      </c>
      <c r="K2078" s="242">
        <f t="shared" si="1068"/>
        <v>8500000</v>
      </c>
    </row>
    <row r="2079" spans="1:11" s="152" customFormat="1" x14ac:dyDescent="0.2">
      <c r="A2079" s="213" t="s">
        <v>951</v>
      </c>
      <c r="B2079" s="213" t="s">
        <v>860</v>
      </c>
      <c r="C2079" s="217">
        <v>43</v>
      </c>
      <c r="D2079" s="215" t="s">
        <v>25</v>
      </c>
      <c r="E2079" s="219">
        <v>4213</v>
      </c>
      <c r="F2079" s="229" t="s">
        <v>799</v>
      </c>
      <c r="G2079" s="220"/>
      <c r="H2079" s="244">
        <v>5500000</v>
      </c>
      <c r="I2079" s="244"/>
      <c r="J2079" s="244">
        <v>3000000</v>
      </c>
      <c r="K2079" s="244">
        <f t="shared" si="1068"/>
        <v>8500000</v>
      </c>
    </row>
    <row r="2080" spans="1:11" s="223" customFormat="1" x14ac:dyDescent="0.2">
      <c r="A2080" s="330" t="s">
        <v>951</v>
      </c>
      <c r="B2080" s="330" t="s">
        <v>860</v>
      </c>
      <c r="C2080" s="285">
        <v>51</v>
      </c>
      <c r="D2080" s="330"/>
      <c r="E2080" s="286">
        <v>31</v>
      </c>
      <c r="F2080" s="287"/>
      <c r="G2080" s="287"/>
      <c r="H2080" s="317">
        <f>H2081+H2083+H2085</f>
        <v>117000</v>
      </c>
      <c r="I2080" s="317">
        <f>I2081+I2083+I2085</f>
        <v>0</v>
      </c>
      <c r="J2080" s="317">
        <f>J2081+J2083+J2085</f>
        <v>0</v>
      </c>
      <c r="K2080" s="317">
        <f t="shared" si="1068"/>
        <v>117000</v>
      </c>
    </row>
    <row r="2081" spans="1:11" s="167" customFormat="1" x14ac:dyDescent="0.2">
      <c r="A2081" s="326" t="s">
        <v>951</v>
      </c>
      <c r="B2081" s="326" t="s">
        <v>860</v>
      </c>
      <c r="C2081" s="327">
        <v>51</v>
      </c>
      <c r="D2081" s="322"/>
      <c r="E2081" s="187">
        <v>311</v>
      </c>
      <c r="F2081" s="230"/>
      <c r="G2081" s="328"/>
      <c r="H2081" s="199">
        <f>H2082</f>
        <v>92000</v>
      </c>
      <c r="I2081" s="199">
        <f>I2082</f>
        <v>0</v>
      </c>
      <c r="J2081" s="199">
        <f>J2082</f>
        <v>0</v>
      </c>
      <c r="K2081" s="199">
        <f t="shared" si="1068"/>
        <v>92000</v>
      </c>
    </row>
    <row r="2082" spans="1:11" s="167" customFormat="1" x14ac:dyDescent="0.2">
      <c r="A2082" s="213" t="s">
        <v>951</v>
      </c>
      <c r="B2082" s="213" t="s">
        <v>860</v>
      </c>
      <c r="C2082" s="214">
        <v>51</v>
      </c>
      <c r="D2082" s="215" t="s">
        <v>25</v>
      </c>
      <c r="E2082" s="188">
        <v>3111</v>
      </c>
      <c r="F2082" s="228" t="s">
        <v>19</v>
      </c>
      <c r="G2082" s="208"/>
      <c r="H2082" s="222">
        <v>92000</v>
      </c>
      <c r="I2082" s="222"/>
      <c r="J2082" s="222"/>
      <c r="K2082" s="222">
        <f t="shared" si="1068"/>
        <v>92000</v>
      </c>
    </row>
    <row r="2083" spans="1:11" s="243" customFormat="1" x14ac:dyDescent="0.2">
      <c r="A2083" s="326" t="s">
        <v>951</v>
      </c>
      <c r="B2083" s="326" t="s">
        <v>860</v>
      </c>
      <c r="C2083" s="154">
        <v>51</v>
      </c>
      <c r="D2083" s="155"/>
      <c r="E2083" s="156">
        <v>312</v>
      </c>
      <c r="F2083" s="225"/>
      <c r="G2083" s="157"/>
      <c r="H2083" s="246">
        <f t="shared" ref="H2083:J2083" si="1079">SUM(H2084)</f>
        <v>9000</v>
      </c>
      <c r="I2083" s="246">
        <f t="shared" si="1079"/>
        <v>0</v>
      </c>
      <c r="J2083" s="246">
        <f t="shared" si="1079"/>
        <v>0</v>
      </c>
      <c r="K2083" s="246">
        <f t="shared" si="1068"/>
        <v>9000</v>
      </c>
    </row>
    <row r="2084" spans="1:11" s="243" customFormat="1" x14ac:dyDescent="0.2">
      <c r="A2084" s="213" t="s">
        <v>951</v>
      </c>
      <c r="B2084" s="213" t="s">
        <v>860</v>
      </c>
      <c r="C2084" s="217">
        <v>51</v>
      </c>
      <c r="D2084" s="215" t="s">
        <v>25</v>
      </c>
      <c r="E2084" s="219">
        <v>3121</v>
      </c>
      <c r="F2084" s="229" t="s">
        <v>22</v>
      </c>
      <c r="G2084" s="220"/>
      <c r="H2084" s="222">
        <v>9000</v>
      </c>
      <c r="I2084" s="222"/>
      <c r="J2084" s="222"/>
      <c r="K2084" s="222">
        <f t="shared" si="1068"/>
        <v>9000</v>
      </c>
    </row>
    <row r="2085" spans="1:11" s="243" customFormat="1" x14ac:dyDescent="0.2">
      <c r="A2085" s="326" t="s">
        <v>951</v>
      </c>
      <c r="B2085" s="326" t="s">
        <v>860</v>
      </c>
      <c r="C2085" s="154">
        <v>51</v>
      </c>
      <c r="D2085" s="155"/>
      <c r="E2085" s="156">
        <v>313</v>
      </c>
      <c r="F2085" s="225"/>
      <c r="G2085" s="157"/>
      <c r="H2085" s="246">
        <f>H2086</f>
        <v>16000</v>
      </c>
      <c r="I2085" s="246">
        <f>I2086</f>
        <v>0</v>
      </c>
      <c r="J2085" s="246">
        <f>J2086</f>
        <v>0</v>
      </c>
      <c r="K2085" s="246">
        <f t="shared" si="1068"/>
        <v>16000</v>
      </c>
    </row>
    <row r="2086" spans="1:11" s="243" customFormat="1" x14ac:dyDescent="0.2">
      <c r="A2086" s="213" t="s">
        <v>951</v>
      </c>
      <c r="B2086" s="213" t="s">
        <v>860</v>
      </c>
      <c r="C2086" s="217">
        <v>51</v>
      </c>
      <c r="D2086" s="215" t="s">
        <v>25</v>
      </c>
      <c r="E2086" s="219">
        <v>3132</v>
      </c>
      <c r="F2086" s="229" t="s">
        <v>280</v>
      </c>
      <c r="G2086" s="220"/>
      <c r="H2086" s="222">
        <v>16000</v>
      </c>
      <c r="I2086" s="222"/>
      <c r="J2086" s="222"/>
      <c r="K2086" s="222">
        <f t="shared" si="1068"/>
        <v>16000</v>
      </c>
    </row>
    <row r="2087" spans="1:11" s="243" customFormat="1" x14ac:dyDescent="0.2">
      <c r="A2087" s="302" t="s">
        <v>951</v>
      </c>
      <c r="B2087" s="302" t="s">
        <v>860</v>
      </c>
      <c r="C2087" s="285">
        <v>51</v>
      </c>
      <c r="D2087" s="285"/>
      <c r="E2087" s="286">
        <v>32</v>
      </c>
      <c r="F2087" s="287"/>
      <c r="G2087" s="288"/>
      <c r="H2087" s="289">
        <f>H2088+H2090</f>
        <v>256000</v>
      </c>
      <c r="I2087" s="289">
        <f>I2088+I2090</f>
        <v>155000</v>
      </c>
      <c r="J2087" s="289">
        <f>J2088+J2090</f>
        <v>0</v>
      </c>
      <c r="K2087" s="289">
        <f t="shared" si="1068"/>
        <v>101000</v>
      </c>
    </row>
    <row r="2088" spans="1:11" s="243" customFormat="1" x14ac:dyDescent="0.2">
      <c r="A2088" s="326" t="s">
        <v>951</v>
      </c>
      <c r="B2088" s="326" t="s">
        <v>860</v>
      </c>
      <c r="C2088" s="154">
        <v>51</v>
      </c>
      <c r="D2088" s="155"/>
      <c r="E2088" s="156">
        <v>321</v>
      </c>
      <c r="F2088" s="225"/>
      <c r="G2088" s="157"/>
      <c r="H2088" s="246">
        <f>H2089</f>
        <v>1000</v>
      </c>
      <c r="I2088" s="246">
        <f>I2089</f>
        <v>0</v>
      </c>
      <c r="J2088" s="246">
        <f>J2089</f>
        <v>0</v>
      </c>
      <c r="K2088" s="246">
        <f t="shared" si="1068"/>
        <v>1000</v>
      </c>
    </row>
    <row r="2089" spans="1:11" s="243" customFormat="1" ht="30" x14ac:dyDescent="0.2">
      <c r="A2089" s="213" t="s">
        <v>951</v>
      </c>
      <c r="B2089" s="213" t="s">
        <v>860</v>
      </c>
      <c r="C2089" s="217">
        <v>51</v>
      </c>
      <c r="D2089" s="215" t="s">
        <v>25</v>
      </c>
      <c r="E2089" s="219">
        <v>3212</v>
      </c>
      <c r="F2089" s="229" t="s">
        <v>111</v>
      </c>
      <c r="G2089" s="220"/>
      <c r="H2089" s="222">
        <v>1000</v>
      </c>
      <c r="I2089" s="222"/>
      <c r="J2089" s="222"/>
      <c r="K2089" s="222">
        <f t="shared" si="1068"/>
        <v>1000</v>
      </c>
    </row>
    <row r="2090" spans="1:11" s="243" customFormat="1" x14ac:dyDescent="0.2">
      <c r="A2090" s="326" t="s">
        <v>951</v>
      </c>
      <c r="B2090" s="326" t="s">
        <v>860</v>
      </c>
      <c r="C2090" s="154">
        <v>51</v>
      </c>
      <c r="D2090" s="155"/>
      <c r="E2090" s="156">
        <v>323</v>
      </c>
      <c r="F2090" s="225"/>
      <c r="G2090" s="157"/>
      <c r="H2090" s="246">
        <f t="shared" ref="H2090:I2090" si="1080">SUM(H2091:H2092)</f>
        <v>255000</v>
      </c>
      <c r="I2090" s="246">
        <f t="shared" si="1080"/>
        <v>155000</v>
      </c>
      <c r="J2090" s="246">
        <f t="shared" ref="J2090" si="1081">SUM(J2091:J2092)</f>
        <v>0</v>
      </c>
      <c r="K2090" s="246">
        <f t="shared" si="1068"/>
        <v>100000</v>
      </c>
    </row>
    <row r="2091" spans="1:11" s="243" customFormat="1" x14ac:dyDescent="0.2">
      <c r="A2091" s="213" t="s">
        <v>951</v>
      </c>
      <c r="B2091" s="213" t="s">
        <v>860</v>
      </c>
      <c r="C2091" s="217">
        <v>51</v>
      </c>
      <c r="D2091" s="215" t="s">
        <v>25</v>
      </c>
      <c r="E2091" s="219">
        <v>3233</v>
      </c>
      <c r="F2091" s="229" t="s">
        <v>119</v>
      </c>
      <c r="G2091" s="342"/>
      <c r="H2091" s="222">
        <v>5000</v>
      </c>
      <c r="I2091" s="222"/>
      <c r="J2091" s="222"/>
      <c r="K2091" s="222">
        <f t="shared" si="1068"/>
        <v>5000</v>
      </c>
    </row>
    <row r="2092" spans="1:11" s="243" customFormat="1" x14ac:dyDescent="0.2">
      <c r="A2092" s="213" t="s">
        <v>951</v>
      </c>
      <c r="B2092" s="213" t="s">
        <v>860</v>
      </c>
      <c r="C2092" s="217">
        <v>51</v>
      </c>
      <c r="D2092" s="215" t="s">
        <v>25</v>
      </c>
      <c r="E2092" s="219">
        <v>3239</v>
      </c>
      <c r="F2092" s="229" t="s">
        <v>41</v>
      </c>
      <c r="G2092" s="342"/>
      <c r="H2092" s="222">
        <v>250000</v>
      </c>
      <c r="I2092" s="222">
        <v>155000</v>
      </c>
      <c r="J2092" s="222"/>
      <c r="K2092" s="222">
        <f t="shared" si="1068"/>
        <v>95000</v>
      </c>
    </row>
    <row r="2093" spans="1:11" s="243" customFormat="1" x14ac:dyDescent="0.2">
      <c r="A2093" s="302" t="s">
        <v>951</v>
      </c>
      <c r="B2093" s="302" t="s">
        <v>860</v>
      </c>
      <c r="C2093" s="285">
        <v>51</v>
      </c>
      <c r="D2093" s="285"/>
      <c r="E2093" s="286">
        <v>36</v>
      </c>
      <c r="F2093" s="287"/>
      <c r="G2093" s="288"/>
      <c r="H2093" s="289">
        <f t="shared" ref="H2093:J2094" si="1082">H2094</f>
        <v>45000000</v>
      </c>
      <c r="I2093" s="289">
        <f t="shared" si="1082"/>
        <v>11970000</v>
      </c>
      <c r="J2093" s="289">
        <f t="shared" si="1082"/>
        <v>0</v>
      </c>
      <c r="K2093" s="289">
        <f t="shared" si="1068"/>
        <v>33030000</v>
      </c>
    </row>
    <row r="2094" spans="1:11" s="243" customFormat="1" x14ac:dyDescent="0.2">
      <c r="A2094" s="326" t="s">
        <v>951</v>
      </c>
      <c r="B2094" s="326" t="s">
        <v>860</v>
      </c>
      <c r="C2094" s="154">
        <v>51</v>
      </c>
      <c r="D2094" s="155"/>
      <c r="E2094" s="156">
        <v>368</v>
      </c>
      <c r="F2094" s="225"/>
      <c r="G2094" s="157"/>
      <c r="H2094" s="242">
        <f t="shared" si="1082"/>
        <v>45000000</v>
      </c>
      <c r="I2094" s="242">
        <f t="shared" si="1082"/>
        <v>11970000</v>
      </c>
      <c r="J2094" s="242">
        <f t="shared" si="1082"/>
        <v>0</v>
      </c>
      <c r="K2094" s="242">
        <f t="shared" si="1068"/>
        <v>33030000</v>
      </c>
    </row>
    <row r="2095" spans="1:11" s="243" customFormat="1" ht="30" x14ac:dyDescent="0.2">
      <c r="A2095" s="213" t="s">
        <v>951</v>
      </c>
      <c r="B2095" s="213" t="s">
        <v>860</v>
      </c>
      <c r="C2095" s="217">
        <v>51</v>
      </c>
      <c r="D2095" s="215" t="s">
        <v>27</v>
      </c>
      <c r="E2095" s="219">
        <v>3682</v>
      </c>
      <c r="F2095" s="229" t="s">
        <v>620</v>
      </c>
      <c r="G2095" s="220"/>
      <c r="H2095" s="222">
        <v>45000000</v>
      </c>
      <c r="I2095" s="222">
        <v>11970000</v>
      </c>
      <c r="J2095" s="222"/>
      <c r="K2095" s="222">
        <f t="shared" si="1068"/>
        <v>33030000</v>
      </c>
    </row>
    <row r="2096" spans="1:11" s="243" customFormat="1" x14ac:dyDescent="0.2">
      <c r="A2096" s="330" t="s">
        <v>951</v>
      </c>
      <c r="B2096" s="330" t="s">
        <v>860</v>
      </c>
      <c r="C2096" s="285">
        <v>51</v>
      </c>
      <c r="D2096" s="285"/>
      <c r="E2096" s="286">
        <v>42</v>
      </c>
      <c r="F2096" s="287"/>
      <c r="G2096" s="288"/>
      <c r="H2096" s="289">
        <f t="shared" ref="H2096:J2096" si="1083">H2097</f>
        <v>19000000</v>
      </c>
      <c r="I2096" s="289">
        <f t="shared" si="1083"/>
        <v>0</v>
      </c>
      <c r="J2096" s="289">
        <f t="shared" si="1083"/>
        <v>2000000</v>
      </c>
      <c r="K2096" s="289">
        <f t="shared" si="1068"/>
        <v>21000000</v>
      </c>
    </row>
    <row r="2097" spans="1:11" s="243" customFormat="1" x14ac:dyDescent="0.2">
      <c r="A2097" s="326" t="s">
        <v>951</v>
      </c>
      <c r="B2097" s="326" t="s">
        <v>860</v>
      </c>
      <c r="C2097" s="154">
        <v>51</v>
      </c>
      <c r="D2097" s="155"/>
      <c r="E2097" s="156">
        <v>421</v>
      </c>
      <c r="F2097" s="225"/>
      <c r="G2097" s="157"/>
      <c r="H2097" s="242">
        <f t="shared" ref="H2097:J2097" si="1084">+H2098</f>
        <v>19000000</v>
      </c>
      <c r="I2097" s="242">
        <f t="shared" si="1084"/>
        <v>0</v>
      </c>
      <c r="J2097" s="242">
        <f t="shared" si="1084"/>
        <v>2000000</v>
      </c>
      <c r="K2097" s="242">
        <f t="shared" si="1068"/>
        <v>21000000</v>
      </c>
    </row>
    <row r="2098" spans="1:11" s="243" customFormat="1" x14ac:dyDescent="0.2">
      <c r="A2098" s="213" t="s">
        <v>951</v>
      </c>
      <c r="B2098" s="213" t="s">
        <v>860</v>
      </c>
      <c r="C2098" s="217">
        <v>51</v>
      </c>
      <c r="D2098" s="215" t="s">
        <v>25</v>
      </c>
      <c r="E2098" s="219">
        <v>4213</v>
      </c>
      <c r="F2098" s="229" t="s">
        <v>799</v>
      </c>
      <c r="G2098" s="220"/>
      <c r="H2098" s="244">
        <v>19000000</v>
      </c>
      <c r="I2098" s="244"/>
      <c r="J2098" s="244">
        <v>2000000</v>
      </c>
      <c r="K2098" s="244">
        <f t="shared" si="1068"/>
        <v>21000000</v>
      </c>
    </row>
    <row r="2099" spans="1:11" s="152" customFormat="1" x14ac:dyDescent="0.2">
      <c r="A2099" s="330" t="s">
        <v>951</v>
      </c>
      <c r="B2099" s="330" t="s">
        <v>860</v>
      </c>
      <c r="C2099" s="285">
        <v>559</v>
      </c>
      <c r="D2099" s="330"/>
      <c r="E2099" s="286">
        <v>31</v>
      </c>
      <c r="F2099" s="287"/>
      <c r="G2099" s="287"/>
      <c r="H2099" s="317">
        <f>H2100+H2102+H2104</f>
        <v>109000</v>
      </c>
      <c r="I2099" s="317">
        <f>I2100+I2102+I2104</f>
        <v>0</v>
      </c>
      <c r="J2099" s="317">
        <f>J2100+J2102+J2104</f>
        <v>0</v>
      </c>
      <c r="K2099" s="317">
        <f t="shared" si="1068"/>
        <v>109000</v>
      </c>
    </row>
    <row r="2100" spans="1:11" s="243" customFormat="1" x14ac:dyDescent="0.2">
      <c r="A2100" s="326" t="s">
        <v>951</v>
      </c>
      <c r="B2100" s="326" t="s">
        <v>860</v>
      </c>
      <c r="C2100" s="327">
        <v>559</v>
      </c>
      <c r="D2100" s="322"/>
      <c r="E2100" s="187">
        <v>311</v>
      </c>
      <c r="F2100" s="230"/>
      <c r="G2100" s="328"/>
      <c r="H2100" s="199">
        <f t="shared" ref="H2100:J2100" si="1085">H2101</f>
        <v>92000</v>
      </c>
      <c r="I2100" s="199">
        <f t="shared" si="1085"/>
        <v>0</v>
      </c>
      <c r="J2100" s="199">
        <f t="shared" si="1085"/>
        <v>0</v>
      </c>
      <c r="K2100" s="199">
        <f t="shared" si="1068"/>
        <v>92000</v>
      </c>
    </row>
    <row r="2101" spans="1:11" s="243" customFormat="1" x14ac:dyDescent="0.2">
      <c r="A2101" s="213" t="s">
        <v>951</v>
      </c>
      <c r="B2101" s="213" t="s">
        <v>860</v>
      </c>
      <c r="C2101" s="214">
        <v>559</v>
      </c>
      <c r="D2101" s="215" t="s">
        <v>25</v>
      </c>
      <c r="E2101" s="188">
        <v>3111</v>
      </c>
      <c r="F2101" s="228" t="s">
        <v>19</v>
      </c>
      <c r="G2101" s="208"/>
      <c r="H2101" s="222">
        <v>92000</v>
      </c>
      <c r="I2101" s="222"/>
      <c r="J2101" s="222"/>
      <c r="K2101" s="222">
        <f t="shared" si="1068"/>
        <v>92000</v>
      </c>
    </row>
    <row r="2102" spans="1:11" s="243" customFormat="1" x14ac:dyDescent="0.2">
      <c r="A2102" s="326" t="s">
        <v>951</v>
      </c>
      <c r="B2102" s="326" t="s">
        <v>860</v>
      </c>
      <c r="C2102" s="154">
        <v>559</v>
      </c>
      <c r="D2102" s="155"/>
      <c r="E2102" s="156">
        <v>312</v>
      </c>
      <c r="F2102" s="225"/>
      <c r="G2102" s="157"/>
      <c r="H2102" s="246">
        <f t="shared" ref="H2102:J2102" si="1086">SUM(H2103)</f>
        <v>1000</v>
      </c>
      <c r="I2102" s="246">
        <f t="shared" si="1086"/>
        <v>0</v>
      </c>
      <c r="J2102" s="246">
        <f t="shared" si="1086"/>
        <v>0</v>
      </c>
      <c r="K2102" s="246">
        <f t="shared" si="1068"/>
        <v>1000</v>
      </c>
    </row>
    <row r="2103" spans="1:11" s="243" customFormat="1" x14ac:dyDescent="0.2">
      <c r="A2103" s="213" t="s">
        <v>951</v>
      </c>
      <c r="B2103" s="213" t="s">
        <v>860</v>
      </c>
      <c r="C2103" s="217">
        <v>559</v>
      </c>
      <c r="D2103" s="215" t="s">
        <v>25</v>
      </c>
      <c r="E2103" s="219">
        <v>3121</v>
      </c>
      <c r="F2103" s="229" t="s">
        <v>22</v>
      </c>
      <c r="G2103" s="220"/>
      <c r="H2103" s="222">
        <v>1000</v>
      </c>
      <c r="I2103" s="222"/>
      <c r="J2103" s="222"/>
      <c r="K2103" s="222">
        <f t="shared" si="1068"/>
        <v>1000</v>
      </c>
    </row>
    <row r="2104" spans="1:11" s="243" customFormat="1" x14ac:dyDescent="0.2">
      <c r="A2104" s="326" t="s">
        <v>951</v>
      </c>
      <c r="B2104" s="326" t="s">
        <v>860</v>
      </c>
      <c r="C2104" s="154">
        <v>559</v>
      </c>
      <c r="D2104" s="155"/>
      <c r="E2104" s="156">
        <v>313</v>
      </c>
      <c r="F2104" s="225"/>
      <c r="G2104" s="157"/>
      <c r="H2104" s="246">
        <f>H2105</f>
        <v>16000</v>
      </c>
      <c r="I2104" s="246">
        <f>I2105</f>
        <v>0</v>
      </c>
      <c r="J2104" s="246">
        <f>J2105</f>
        <v>0</v>
      </c>
      <c r="K2104" s="246">
        <f t="shared" si="1068"/>
        <v>16000</v>
      </c>
    </row>
    <row r="2105" spans="1:11" s="243" customFormat="1" x14ac:dyDescent="0.2">
      <c r="A2105" s="213" t="s">
        <v>951</v>
      </c>
      <c r="B2105" s="213" t="s">
        <v>860</v>
      </c>
      <c r="C2105" s="217">
        <v>559</v>
      </c>
      <c r="D2105" s="215" t="s">
        <v>25</v>
      </c>
      <c r="E2105" s="219">
        <v>3132</v>
      </c>
      <c r="F2105" s="229" t="s">
        <v>280</v>
      </c>
      <c r="G2105" s="220"/>
      <c r="H2105" s="222">
        <v>16000</v>
      </c>
      <c r="I2105" s="222"/>
      <c r="J2105" s="222"/>
      <c r="K2105" s="222">
        <f t="shared" si="1068"/>
        <v>16000</v>
      </c>
    </row>
    <row r="2106" spans="1:11" s="243" customFormat="1" x14ac:dyDescent="0.2">
      <c r="A2106" s="302" t="s">
        <v>951</v>
      </c>
      <c r="B2106" s="302" t="s">
        <v>860</v>
      </c>
      <c r="C2106" s="285">
        <v>559</v>
      </c>
      <c r="D2106" s="285"/>
      <c r="E2106" s="286">
        <v>32</v>
      </c>
      <c r="F2106" s="287"/>
      <c r="G2106" s="288"/>
      <c r="H2106" s="289">
        <f>H2107</f>
        <v>442000</v>
      </c>
      <c r="I2106" s="289">
        <f>I2107</f>
        <v>0</v>
      </c>
      <c r="J2106" s="289">
        <f>J2107</f>
        <v>0</v>
      </c>
      <c r="K2106" s="289">
        <f t="shared" si="1068"/>
        <v>442000</v>
      </c>
    </row>
    <row r="2107" spans="1:11" s="243" customFormat="1" x14ac:dyDescent="0.2">
      <c r="A2107" s="326" t="s">
        <v>951</v>
      </c>
      <c r="B2107" s="326" t="s">
        <v>860</v>
      </c>
      <c r="C2107" s="154">
        <v>559</v>
      </c>
      <c r="D2107" s="155"/>
      <c r="E2107" s="156">
        <v>323</v>
      </c>
      <c r="F2107" s="225"/>
      <c r="G2107" s="157"/>
      <c r="H2107" s="246">
        <f>SUM(H2108:H2110)</f>
        <v>442000</v>
      </c>
      <c r="I2107" s="246">
        <f>SUM(I2108:I2110)</f>
        <v>0</v>
      </c>
      <c r="J2107" s="246">
        <f>SUM(J2108:J2110)</f>
        <v>0</v>
      </c>
      <c r="K2107" s="246">
        <f t="shared" si="1068"/>
        <v>442000</v>
      </c>
    </row>
    <row r="2108" spans="1:11" s="243" customFormat="1" x14ac:dyDescent="0.2">
      <c r="A2108" s="213" t="s">
        <v>951</v>
      </c>
      <c r="B2108" s="213" t="s">
        <v>860</v>
      </c>
      <c r="C2108" s="217">
        <v>559</v>
      </c>
      <c r="D2108" s="215" t="s">
        <v>25</v>
      </c>
      <c r="E2108" s="219">
        <v>3233</v>
      </c>
      <c r="F2108" s="229" t="s">
        <v>119</v>
      </c>
      <c r="G2108" s="342"/>
      <c r="H2108" s="222">
        <v>23000</v>
      </c>
      <c r="I2108" s="222"/>
      <c r="J2108" s="222"/>
      <c r="K2108" s="222">
        <f t="shared" si="1068"/>
        <v>23000</v>
      </c>
    </row>
    <row r="2109" spans="1:11" s="243" customFormat="1" x14ac:dyDescent="0.2">
      <c r="A2109" s="213" t="s">
        <v>951</v>
      </c>
      <c r="B2109" s="213" t="s">
        <v>860</v>
      </c>
      <c r="C2109" s="217">
        <v>559</v>
      </c>
      <c r="D2109" s="215" t="s">
        <v>25</v>
      </c>
      <c r="E2109" s="219">
        <v>3235</v>
      </c>
      <c r="F2109" s="229" t="s">
        <v>42</v>
      </c>
      <c r="G2109" s="342"/>
      <c r="H2109" s="222">
        <v>9000</v>
      </c>
      <c r="I2109" s="222"/>
      <c r="J2109" s="222"/>
      <c r="K2109" s="222">
        <f t="shared" si="1068"/>
        <v>9000</v>
      </c>
    </row>
    <row r="2110" spans="1:11" s="243" customFormat="1" x14ac:dyDescent="0.2">
      <c r="A2110" s="213" t="s">
        <v>951</v>
      </c>
      <c r="B2110" s="213" t="s">
        <v>860</v>
      </c>
      <c r="C2110" s="217">
        <v>559</v>
      </c>
      <c r="D2110" s="215" t="s">
        <v>25</v>
      </c>
      <c r="E2110" s="219">
        <v>3239</v>
      </c>
      <c r="F2110" s="229" t="s">
        <v>41</v>
      </c>
      <c r="G2110" s="342"/>
      <c r="H2110" s="222">
        <v>410000</v>
      </c>
      <c r="I2110" s="222"/>
      <c r="J2110" s="222"/>
      <c r="K2110" s="222">
        <f t="shared" si="1068"/>
        <v>410000</v>
      </c>
    </row>
    <row r="2111" spans="1:11" s="243" customFormat="1" x14ac:dyDescent="0.2">
      <c r="A2111" s="302" t="s">
        <v>951</v>
      </c>
      <c r="B2111" s="302" t="s">
        <v>860</v>
      </c>
      <c r="C2111" s="285">
        <v>559</v>
      </c>
      <c r="D2111" s="285"/>
      <c r="E2111" s="286">
        <v>42</v>
      </c>
      <c r="F2111" s="287"/>
      <c r="G2111" s="288"/>
      <c r="H2111" s="289">
        <f t="shared" ref="H2111:J2111" si="1087">H2112</f>
        <v>12500000</v>
      </c>
      <c r="I2111" s="289">
        <f t="shared" si="1087"/>
        <v>0</v>
      </c>
      <c r="J2111" s="289">
        <f t="shared" si="1087"/>
        <v>10650000</v>
      </c>
      <c r="K2111" s="289">
        <f t="shared" si="1068"/>
        <v>23150000</v>
      </c>
    </row>
    <row r="2112" spans="1:11" s="243" customFormat="1" x14ac:dyDescent="0.2">
      <c r="A2112" s="326" t="s">
        <v>951</v>
      </c>
      <c r="B2112" s="326" t="s">
        <v>860</v>
      </c>
      <c r="C2112" s="154">
        <v>559</v>
      </c>
      <c r="D2112" s="155"/>
      <c r="E2112" s="156">
        <v>421</v>
      </c>
      <c r="F2112" s="225"/>
      <c r="G2112" s="157"/>
      <c r="H2112" s="242">
        <f t="shared" ref="H2112:J2112" si="1088">+H2113</f>
        <v>12500000</v>
      </c>
      <c r="I2112" s="242">
        <f t="shared" si="1088"/>
        <v>0</v>
      </c>
      <c r="J2112" s="242">
        <f t="shared" si="1088"/>
        <v>10650000</v>
      </c>
      <c r="K2112" s="242">
        <f t="shared" si="1068"/>
        <v>23150000</v>
      </c>
    </row>
    <row r="2113" spans="1:11" s="166" customFormat="1" ht="15" x14ac:dyDescent="0.2">
      <c r="A2113" s="213" t="s">
        <v>951</v>
      </c>
      <c r="B2113" s="213" t="s">
        <v>860</v>
      </c>
      <c r="C2113" s="217">
        <v>559</v>
      </c>
      <c r="D2113" s="215" t="s">
        <v>25</v>
      </c>
      <c r="E2113" s="219">
        <v>4213</v>
      </c>
      <c r="F2113" s="229" t="s">
        <v>799</v>
      </c>
      <c r="G2113" s="220"/>
      <c r="H2113" s="244">
        <v>12500000</v>
      </c>
      <c r="I2113" s="244"/>
      <c r="J2113" s="244">
        <v>10650000</v>
      </c>
      <c r="K2113" s="244">
        <f t="shared" si="1068"/>
        <v>23150000</v>
      </c>
    </row>
    <row r="2114" spans="1:11" s="243" customFormat="1" ht="67.5" x14ac:dyDescent="0.2">
      <c r="A2114" s="296" t="s">
        <v>951</v>
      </c>
      <c r="B2114" s="296" t="s">
        <v>861</v>
      </c>
      <c r="C2114" s="296"/>
      <c r="D2114" s="296"/>
      <c r="E2114" s="297"/>
      <c r="F2114" s="299" t="s">
        <v>828</v>
      </c>
      <c r="G2114" s="300" t="s">
        <v>688</v>
      </c>
      <c r="H2114" s="301">
        <f>H2115+H2122+H2128+H2131+H2138+H2144</f>
        <v>9496200</v>
      </c>
      <c r="I2114" s="301">
        <f>I2115+I2122+I2128+I2131+I2138+I2144</f>
        <v>0</v>
      </c>
      <c r="J2114" s="301">
        <f>J2115+J2122+J2128+J2131+J2138+J2144</f>
        <v>1603000</v>
      </c>
      <c r="K2114" s="301">
        <f t="shared" si="1068"/>
        <v>11099200</v>
      </c>
    </row>
    <row r="2115" spans="1:11" s="243" customFormat="1" x14ac:dyDescent="0.2">
      <c r="A2115" s="330" t="s">
        <v>951</v>
      </c>
      <c r="B2115" s="330" t="s">
        <v>861</v>
      </c>
      <c r="C2115" s="285">
        <v>43</v>
      </c>
      <c r="D2115" s="330"/>
      <c r="E2115" s="286">
        <v>31</v>
      </c>
      <c r="F2115" s="287"/>
      <c r="G2115" s="345"/>
      <c r="H2115" s="317">
        <f t="shared" ref="H2115:I2115" si="1089">H2116+H2118+H2120</f>
        <v>27100</v>
      </c>
      <c r="I2115" s="317">
        <f t="shared" si="1089"/>
        <v>0</v>
      </c>
      <c r="J2115" s="317">
        <f t="shared" ref="J2115" si="1090">J2116+J2118+J2120</f>
        <v>0</v>
      </c>
      <c r="K2115" s="317">
        <f t="shared" ref="K2115:K2178" si="1091">H2115-I2115+J2115</f>
        <v>27100</v>
      </c>
    </row>
    <row r="2116" spans="1:11" s="243" customFormat="1" x14ac:dyDescent="0.2">
      <c r="A2116" s="326" t="s">
        <v>951</v>
      </c>
      <c r="B2116" s="326" t="s">
        <v>861</v>
      </c>
      <c r="C2116" s="327">
        <v>43</v>
      </c>
      <c r="D2116" s="322"/>
      <c r="E2116" s="187">
        <v>311</v>
      </c>
      <c r="F2116" s="230"/>
      <c r="G2116" s="220"/>
      <c r="H2116" s="199">
        <f t="shared" ref="H2116:J2116" si="1092">H2117</f>
        <v>23000</v>
      </c>
      <c r="I2116" s="199">
        <f t="shared" si="1092"/>
        <v>0</v>
      </c>
      <c r="J2116" s="199">
        <f t="shared" si="1092"/>
        <v>0</v>
      </c>
      <c r="K2116" s="199">
        <f t="shared" si="1091"/>
        <v>23000</v>
      </c>
    </row>
    <row r="2117" spans="1:11" s="152" customFormat="1" x14ac:dyDescent="0.2">
      <c r="A2117" s="213" t="s">
        <v>951</v>
      </c>
      <c r="B2117" s="213" t="s">
        <v>861</v>
      </c>
      <c r="C2117" s="214">
        <v>43</v>
      </c>
      <c r="D2117" s="215" t="s">
        <v>25</v>
      </c>
      <c r="E2117" s="188">
        <v>3111</v>
      </c>
      <c r="F2117" s="228" t="s">
        <v>19</v>
      </c>
      <c r="G2117" s="220"/>
      <c r="H2117" s="222">
        <v>23000</v>
      </c>
      <c r="I2117" s="222"/>
      <c r="J2117" s="222"/>
      <c r="K2117" s="222">
        <f t="shared" si="1091"/>
        <v>23000</v>
      </c>
    </row>
    <row r="2118" spans="1:11" x14ac:dyDescent="0.2">
      <c r="A2118" s="326" t="s">
        <v>951</v>
      </c>
      <c r="B2118" s="326" t="s">
        <v>861</v>
      </c>
      <c r="C2118" s="154">
        <v>43</v>
      </c>
      <c r="D2118" s="155"/>
      <c r="E2118" s="156">
        <v>312</v>
      </c>
      <c r="F2118" s="225"/>
      <c r="G2118" s="220"/>
      <c r="H2118" s="246">
        <f t="shared" ref="H2118:J2118" si="1093">SUM(H2119)</f>
        <v>100</v>
      </c>
      <c r="I2118" s="246">
        <f t="shared" si="1093"/>
        <v>0</v>
      </c>
      <c r="J2118" s="246">
        <f t="shared" si="1093"/>
        <v>0</v>
      </c>
      <c r="K2118" s="246">
        <f t="shared" si="1091"/>
        <v>100</v>
      </c>
    </row>
    <row r="2119" spans="1:11" s="152" customFormat="1" x14ac:dyDescent="0.2">
      <c r="A2119" s="213" t="s">
        <v>951</v>
      </c>
      <c r="B2119" s="213" t="s">
        <v>861</v>
      </c>
      <c r="C2119" s="217">
        <v>43</v>
      </c>
      <c r="D2119" s="215" t="s">
        <v>25</v>
      </c>
      <c r="E2119" s="219">
        <v>3121</v>
      </c>
      <c r="F2119" s="229" t="s">
        <v>22</v>
      </c>
      <c r="G2119" s="220"/>
      <c r="H2119" s="222">
        <v>100</v>
      </c>
      <c r="I2119" s="222"/>
      <c r="J2119" s="222"/>
      <c r="K2119" s="222">
        <f t="shared" si="1091"/>
        <v>100</v>
      </c>
    </row>
    <row r="2120" spans="1:11" s="223" customFormat="1" x14ac:dyDescent="0.2">
      <c r="A2120" s="326" t="s">
        <v>951</v>
      </c>
      <c r="B2120" s="326" t="s">
        <v>861</v>
      </c>
      <c r="C2120" s="154">
        <v>43</v>
      </c>
      <c r="D2120" s="155"/>
      <c r="E2120" s="156">
        <v>313</v>
      </c>
      <c r="F2120" s="225"/>
      <c r="G2120" s="220"/>
      <c r="H2120" s="246">
        <f>H2121</f>
        <v>4000</v>
      </c>
      <c r="I2120" s="246">
        <f>I2121</f>
        <v>0</v>
      </c>
      <c r="J2120" s="246">
        <f>J2121</f>
        <v>0</v>
      </c>
      <c r="K2120" s="246">
        <f t="shared" si="1091"/>
        <v>4000</v>
      </c>
    </row>
    <row r="2121" spans="1:11" s="152" customFormat="1" x14ac:dyDescent="0.2">
      <c r="A2121" s="213" t="s">
        <v>951</v>
      </c>
      <c r="B2121" s="213" t="s">
        <v>861</v>
      </c>
      <c r="C2121" s="217">
        <v>43</v>
      </c>
      <c r="D2121" s="215" t="s">
        <v>25</v>
      </c>
      <c r="E2121" s="219">
        <v>3132</v>
      </c>
      <c r="F2121" s="229" t="s">
        <v>280</v>
      </c>
      <c r="G2121" s="220"/>
      <c r="H2121" s="222">
        <v>4000</v>
      </c>
      <c r="I2121" s="222"/>
      <c r="J2121" s="222"/>
      <c r="K2121" s="222">
        <f t="shared" si="1091"/>
        <v>4000</v>
      </c>
    </row>
    <row r="2122" spans="1:11" s="223" customFormat="1" x14ac:dyDescent="0.2">
      <c r="A2122" s="302" t="s">
        <v>951</v>
      </c>
      <c r="B2122" s="302" t="s">
        <v>861</v>
      </c>
      <c r="C2122" s="285">
        <v>43</v>
      </c>
      <c r="D2122" s="285"/>
      <c r="E2122" s="286">
        <v>32</v>
      </c>
      <c r="F2122" s="287"/>
      <c r="G2122" s="345"/>
      <c r="H2122" s="289">
        <f t="shared" ref="H2122:I2122" si="1094">H2123+H2125</f>
        <v>102100</v>
      </c>
      <c r="I2122" s="289">
        <f t="shared" si="1094"/>
        <v>0</v>
      </c>
      <c r="J2122" s="289">
        <f t="shared" ref="J2122" si="1095">J2123+J2125</f>
        <v>92000</v>
      </c>
      <c r="K2122" s="289">
        <f t="shared" si="1091"/>
        <v>194100</v>
      </c>
    </row>
    <row r="2123" spans="1:11" s="166" customFormat="1" x14ac:dyDescent="0.2">
      <c r="A2123" s="326" t="s">
        <v>951</v>
      </c>
      <c r="B2123" s="326" t="s">
        <v>861</v>
      </c>
      <c r="C2123" s="154">
        <v>43</v>
      </c>
      <c r="D2123" s="155"/>
      <c r="E2123" s="156">
        <v>321</v>
      </c>
      <c r="F2123" s="225"/>
      <c r="G2123" s="220"/>
      <c r="H2123" s="246">
        <f>H2124</f>
        <v>100</v>
      </c>
      <c r="I2123" s="246">
        <f>I2124</f>
        <v>0</v>
      </c>
      <c r="J2123" s="246">
        <f>J2124</f>
        <v>0</v>
      </c>
      <c r="K2123" s="246">
        <f t="shared" si="1091"/>
        <v>100</v>
      </c>
    </row>
    <row r="2124" spans="1:11" s="152" customFormat="1" ht="30" x14ac:dyDescent="0.2">
      <c r="A2124" s="213" t="s">
        <v>951</v>
      </c>
      <c r="B2124" s="213" t="s">
        <v>861</v>
      </c>
      <c r="C2124" s="217">
        <v>43</v>
      </c>
      <c r="D2124" s="215" t="s">
        <v>25</v>
      </c>
      <c r="E2124" s="219">
        <v>3212</v>
      </c>
      <c r="F2124" s="229" t="s">
        <v>111</v>
      </c>
      <c r="G2124" s="220"/>
      <c r="H2124" s="222">
        <v>100</v>
      </c>
      <c r="I2124" s="222"/>
      <c r="J2124" s="222"/>
      <c r="K2124" s="222">
        <f t="shared" si="1091"/>
        <v>100</v>
      </c>
    </row>
    <row r="2125" spans="1:11" s="223" customFormat="1" x14ac:dyDescent="0.2">
      <c r="A2125" s="326" t="s">
        <v>951</v>
      </c>
      <c r="B2125" s="326" t="s">
        <v>861</v>
      </c>
      <c r="C2125" s="154">
        <v>43</v>
      </c>
      <c r="D2125" s="155"/>
      <c r="E2125" s="156">
        <v>323</v>
      </c>
      <c r="F2125" s="225"/>
      <c r="G2125" s="220"/>
      <c r="H2125" s="246">
        <f t="shared" ref="H2125:I2125" si="1096">SUM(H2126:H2127)</f>
        <v>102000</v>
      </c>
      <c r="I2125" s="246">
        <f t="shared" si="1096"/>
        <v>0</v>
      </c>
      <c r="J2125" s="246">
        <f t="shared" ref="J2125" si="1097">SUM(J2126:J2127)</f>
        <v>92000</v>
      </c>
      <c r="K2125" s="246">
        <f t="shared" si="1091"/>
        <v>194000</v>
      </c>
    </row>
    <row r="2126" spans="1:11" s="167" customFormat="1" x14ac:dyDescent="0.2">
      <c r="A2126" s="213" t="s">
        <v>951</v>
      </c>
      <c r="B2126" s="213" t="s">
        <v>861</v>
      </c>
      <c r="C2126" s="217">
        <v>43</v>
      </c>
      <c r="D2126" s="215" t="s">
        <v>25</v>
      </c>
      <c r="E2126" s="219">
        <v>3233</v>
      </c>
      <c r="F2126" s="229" t="s">
        <v>119</v>
      </c>
      <c r="G2126" s="220"/>
      <c r="H2126" s="222">
        <v>2000</v>
      </c>
      <c r="I2126" s="222"/>
      <c r="J2126" s="222">
        <v>9000</v>
      </c>
      <c r="K2126" s="222">
        <f t="shared" si="1091"/>
        <v>11000</v>
      </c>
    </row>
    <row r="2127" spans="1:11" s="223" customFormat="1" ht="15" x14ac:dyDescent="0.2">
      <c r="A2127" s="213" t="s">
        <v>951</v>
      </c>
      <c r="B2127" s="213" t="s">
        <v>861</v>
      </c>
      <c r="C2127" s="217">
        <v>43</v>
      </c>
      <c r="D2127" s="215" t="s">
        <v>25</v>
      </c>
      <c r="E2127" s="219">
        <v>3239</v>
      </c>
      <c r="F2127" s="229" t="s">
        <v>41</v>
      </c>
      <c r="G2127" s="220"/>
      <c r="H2127" s="222">
        <v>100000</v>
      </c>
      <c r="I2127" s="222"/>
      <c r="J2127" s="222">
        <v>83000</v>
      </c>
      <c r="K2127" s="222">
        <f t="shared" si="1091"/>
        <v>183000</v>
      </c>
    </row>
    <row r="2128" spans="1:11" s="223" customFormat="1" x14ac:dyDescent="0.2">
      <c r="A2128" s="302" t="s">
        <v>951</v>
      </c>
      <c r="B2128" s="302" t="s">
        <v>861</v>
      </c>
      <c r="C2128" s="285">
        <v>43</v>
      </c>
      <c r="D2128" s="285"/>
      <c r="E2128" s="286">
        <v>42</v>
      </c>
      <c r="F2128" s="287"/>
      <c r="G2128" s="288"/>
      <c r="H2128" s="289">
        <f t="shared" ref="H2128:J2128" si="1098">H2129</f>
        <v>6895000</v>
      </c>
      <c r="I2128" s="289">
        <f t="shared" si="1098"/>
        <v>0</v>
      </c>
      <c r="J2128" s="289">
        <f t="shared" si="1098"/>
        <v>1505000</v>
      </c>
      <c r="K2128" s="289">
        <f t="shared" si="1091"/>
        <v>8400000</v>
      </c>
    </row>
    <row r="2129" spans="1:11" s="166" customFormat="1" x14ac:dyDescent="0.2">
      <c r="A2129" s="326" t="s">
        <v>951</v>
      </c>
      <c r="B2129" s="326" t="s">
        <v>861</v>
      </c>
      <c r="C2129" s="327">
        <v>43</v>
      </c>
      <c r="D2129" s="322"/>
      <c r="E2129" s="187">
        <v>421</v>
      </c>
      <c r="F2129" s="230"/>
      <c r="G2129" s="220"/>
      <c r="H2129" s="199">
        <f>H2130</f>
        <v>6895000</v>
      </c>
      <c r="I2129" s="199">
        <f>I2130</f>
        <v>0</v>
      </c>
      <c r="J2129" s="199">
        <f>J2130</f>
        <v>1505000</v>
      </c>
      <c r="K2129" s="199">
        <f t="shared" si="1091"/>
        <v>8400000</v>
      </c>
    </row>
    <row r="2130" spans="1:11" s="243" customFormat="1" x14ac:dyDescent="0.2">
      <c r="A2130" s="213" t="s">
        <v>951</v>
      </c>
      <c r="B2130" s="213" t="s">
        <v>861</v>
      </c>
      <c r="C2130" s="217">
        <v>43</v>
      </c>
      <c r="D2130" s="215" t="s">
        <v>25</v>
      </c>
      <c r="E2130" s="219">
        <v>4214</v>
      </c>
      <c r="F2130" s="229" t="s">
        <v>154</v>
      </c>
      <c r="G2130" s="220"/>
      <c r="H2130" s="244">
        <v>6895000</v>
      </c>
      <c r="I2130" s="244"/>
      <c r="J2130" s="244">
        <v>1505000</v>
      </c>
      <c r="K2130" s="244">
        <f t="shared" si="1091"/>
        <v>8400000</v>
      </c>
    </row>
    <row r="2131" spans="1:11" s="243" customFormat="1" x14ac:dyDescent="0.2">
      <c r="A2131" s="330" t="s">
        <v>951</v>
      </c>
      <c r="B2131" s="330" t="s">
        <v>861</v>
      </c>
      <c r="C2131" s="285">
        <v>559</v>
      </c>
      <c r="D2131" s="330"/>
      <c r="E2131" s="286">
        <v>31</v>
      </c>
      <c r="F2131" s="287"/>
      <c r="G2131" s="287"/>
      <c r="H2131" s="317">
        <f t="shared" ref="H2131:I2131" si="1099">H2132+H2134+H2136</f>
        <v>22500</v>
      </c>
      <c r="I2131" s="317">
        <f t="shared" si="1099"/>
        <v>0</v>
      </c>
      <c r="J2131" s="317">
        <f t="shared" ref="J2131" si="1100">J2132+J2134+J2136</f>
        <v>0</v>
      </c>
      <c r="K2131" s="317">
        <f t="shared" si="1091"/>
        <v>22500</v>
      </c>
    </row>
    <row r="2132" spans="1:11" s="152" customFormat="1" x14ac:dyDescent="0.2">
      <c r="A2132" s="326" t="s">
        <v>951</v>
      </c>
      <c r="B2132" s="326" t="s">
        <v>861</v>
      </c>
      <c r="C2132" s="327">
        <v>559</v>
      </c>
      <c r="D2132" s="322"/>
      <c r="E2132" s="187">
        <v>311</v>
      </c>
      <c r="F2132" s="230"/>
      <c r="G2132" s="328"/>
      <c r="H2132" s="199">
        <f t="shared" ref="H2132:J2132" si="1101">H2133</f>
        <v>19000</v>
      </c>
      <c r="I2132" s="199">
        <f t="shared" si="1101"/>
        <v>0</v>
      </c>
      <c r="J2132" s="199">
        <f t="shared" si="1101"/>
        <v>0</v>
      </c>
      <c r="K2132" s="199">
        <f t="shared" si="1091"/>
        <v>19000</v>
      </c>
    </row>
    <row r="2133" spans="1:11" ht="15" x14ac:dyDescent="0.2">
      <c r="A2133" s="213" t="s">
        <v>951</v>
      </c>
      <c r="B2133" s="213" t="s">
        <v>861</v>
      </c>
      <c r="C2133" s="214">
        <v>559</v>
      </c>
      <c r="D2133" s="215" t="s">
        <v>25</v>
      </c>
      <c r="E2133" s="188">
        <v>3111</v>
      </c>
      <c r="F2133" s="228" t="s">
        <v>19</v>
      </c>
      <c r="H2133" s="222">
        <v>19000</v>
      </c>
      <c r="I2133" s="222"/>
      <c r="J2133" s="222"/>
      <c r="K2133" s="222">
        <f t="shared" si="1091"/>
        <v>19000</v>
      </c>
    </row>
    <row r="2134" spans="1:11" s="152" customFormat="1" x14ac:dyDescent="0.2">
      <c r="A2134" s="326" t="s">
        <v>951</v>
      </c>
      <c r="B2134" s="326" t="s">
        <v>861</v>
      </c>
      <c r="C2134" s="154">
        <v>559</v>
      </c>
      <c r="D2134" s="155"/>
      <c r="E2134" s="156">
        <v>312</v>
      </c>
      <c r="F2134" s="225"/>
      <c r="G2134" s="157"/>
      <c r="H2134" s="246">
        <f t="shared" ref="H2134:J2134" si="1102">SUM(H2135)</f>
        <v>500</v>
      </c>
      <c r="I2134" s="246">
        <f t="shared" si="1102"/>
        <v>0</v>
      </c>
      <c r="J2134" s="246">
        <f t="shared" si="1102"/>
        <v>0</v>
      </c>
      <c r="K2134" s="246">
        <f t="shared" si="1091"/>
        <v>500</v>
      </c>
    </row>
    <row r="2135" spans="1:11" ht="15" x14ac:dyDescent="0.2">
      <c r="A2135" s="213" t="s">
        <v>951</v>
      </c>
      <c r="B2135" s="213" t="s">
        <v>861</v>
      </c>
      <c r="C2135" s="217">
        <v>559</v>
      </c>
      <c r="D2135" s="215" t="s">
        <v>25</v>
      </c>
      <c r="E2135" s="219">
        <v>3121</v>
      </c>
      <c r="F2135" s="229" t="s">
        <v>22</v>
      </c>
      <c r="G2135" s="220"/>
      <c r="H2135" s="222">
        <v>500</v>
      </c>
      <c r="I2135" s="222"/>
      <c r="J2135" s="222"/>
      <c r="K2135" s="222">
        <f t="shared" si="1091"/>
        <v>500</v>
      </c>
    </row>
    <row r="2136" spans="1:11" s="152" customFormat="1" x14ac:dyDescent="0.2">
      <c r="A2136" s="326" t="s">
        <v>951</v>
      </c>
      <c r="B2136" s="326" t="s">
        <v>861</v>
      </c>
      <c r="C2136" s="154">
        <v>559</v>
      </c>
      <c r="D2136" s="155"/>
      <c r="E2136" s="156">
        <v>313</v>
      </c>
      <c r="F2136" s="225"/>
      <c r="G2136" s="157"/>
      <c r="H2136" s="246">
        <f>H2137</f>
        <v>3000</v>
      </c>
      <c r="I2136" s="246">
        <f>I2137</f>
        <v>0</v>
      </c>
      <c r="J2136" s="246">
        <f>J2137</f>
        <v>0</v>
      </c>
      <c r="K2136" s="246">
        <f t="shared" si="1091"/>
        <v>3000</v>
      </c>
    </row>
    <row r="2137" spans="1:11" s="223" customFormat="1" ht="15" x14ac:dyDescent="0.2">
      <c r="A2137" s="213" t="s">
        <v>951</v>
      </c>
      <c r="B2137" s="213" t="s">
        <v>861</v>
      </c>
      <c r="C2137" s="217">
        <v>559</v>
      </c>
      <c r="D2137" s="215" t="s">
        <v>25</v>
      </c>
      <c r="E2137" s="219">
        <v>3132</v>
      </c>
      <c r="F2137" s="229" t="s">
        <v>280</v>
      </c>
      <c r="G2137" s="220"/>
      <c r="H2137" s="222">
        <v>3000</v>
      </c>
      <c r="I2137" s="222"/>
      <c r="J2137" s="222"/>
      <c r="K2137" s="222">
        <f t="shared" si="1091"/>
        <v>3000</v>
      </c>
    </row>
    <row r="2138" spans="1:11" s="152" customFormat="1" x14ac:dyDescent="0.2">
      <c r="A2138" s="302" t="s">
        <v>951</v>
      </c>
      <c r="B2138" s="302" t="s">
        <v>861</v>
      </c>
      <c r="C2138" s="285">
        <v>559</v>
      </c>
      <c r="D2138" s="285"/>
      <c r="E2138" s="286">
        <v>32</v>
      </c>
      <c r="F2138" s="287"/>
      <c r="G2138" s="288"/>
      <c r="H2138" s="289">
        <f t="shared" ref="H2138:I2138" si="1103">H2139+H2141</f>
        <v>500</v>
      </c>
      <c r="I2138" s="289">
        <f t="shared" si="1103"/>
        <v>0</v>
      </c>
      <c r="J2138" s="289">
        <f t="shared" ref="J2138" si="1104">J2139+J2141</f>
        <v>0</v>
      </c>
      <c r="K2138" s="289">
        <f t="shared" si="1091"/>
        <v>500</v>
      </c>
    </row>
    <row r="2139" spans="1:11" s="223" customFormat="1" x14ac:dyDescent="0.2">
      <c r="A2139" s="326" t="s">
        <v>951</v>
      </c>
      <c r="B2139" s="326" t="s">
        <v>861</v>
      </c>
      <c r="C2139" s="154">
        <v>559</v>
      </c>
      <c r="D2139" s="155"/>
      <c r="E2139" s="156">
        <v>321</v>
      </c>
      <c r="F2139" s="225"/>
      <c r="G2139" s="157"/>
      <c r="H2139" s="246">
        <f t="shared" ref="H2139:J2139" si="1105">SUM(H2140:H2140)</f>
        <v>500</v>
      </c>
      <c r="I2139" s="246">
        <f t="shared" si="1105"/>
        <v>0</v>
      </c>
      <c r="J2139" s="246">
        <f t="shared" si="1105"/>
        <v>0</v>
      </c>
      <c r="K2139" s="246">
        <f t="shared" si="1091"/>
        <v>500</v>
      </c>
    </row>
    <row r="2140" spans="1:11" s="166" customFormat="1" ht="30" x14ac:dyDescent="0.2">
      <c r="A2140" s="213" t="s">
        <v>951</v>
      </c>
      <c r="B2140" s="213" t="s">
        <v>861</v>
      </c>
      <c r="C2140" s="217">
        <v>559</v>
      </c>
      <c r="D2140" s="215" t="s">
        <v>25</v>
      </c>
      <c r="E2140" s="219">
        <v>3212</v>
      </c>
      <c r="F2140" s="229" t="s">
        <v>111</v>
      </c>
      <c r="G2140" s="220"/>
      <c r="H2140" s="222">
        <v>500</v>
      </c>
      <c r="I2140" s="222"/>
      <c r="J2140" s="222"/>
      <c r="K2140" s="222">
        <f t="shared" si="1091"/>
        <v>500</v>
      </c>
    </row>
    <row r="2141" spans="1:11" s="152" customFormat="1" x14ac:dyDescent="0.2">
      <c r="A2141" s="326" t="s">
        <v>951</v>
      </c>
      <c r="B2141" s="326" t="s">
        <v>861</v>
      </c>
      <c r="C2141" s="154">
        <v>559</v>
      </c>
      <c r="D2141" s="155"/>
      <c r="E2141" s="156">
        <v>323</v>
      </c>
      <c r="F2141" s="225"/>
      <c r="G2141" s="157"/>
      <c r="H2141" s="246">
        <f t="shared" ref="H2141:I2141" si="1106">SUM(H2142:H2143)</f>
        <v>0</v>
      </c>
      <c r="I2141" s="246">
        <f t="shared" si="1106"/>
        <v>0</v>
      </c>
      <c r="J2141" s="246">
        <f t="shared" ref="J2141" si="1107">SUM(J2142:J2143)</f>
        <v>0</v>
      </c>
      <c r="K2141" s="246">
        <f t="shared" si="1091"/>
        <v>0</v>
      </c>
    </row>
    <row r="2142" spans="1:11" s="223" customFormat="1" ht="15" x14ac:dyDescent="0.2">
      <c r="A2142" s="213" t="s">
        <v>951</v>
      </c>
      <c r="B2142" s="213" t="s">
        <v>861</v>
      </c>
      <c r="C2142" s="217">
        <v>559</v>
      </c>
      <c r="D2142" s="215" t="s">
        <v>25</v>
      </c>
      <c r="E2142" s="219">
        <v>3233</v>
      </c>
      <c r="F2142" s="229" t="s">
        <v>119</v>
      </c>
      <c r="G2142" s="342"/>
      <c r="H2142" s="222">
        <v>0</v>
      </c>
      <c r="I2142" s="222"/>
      <c r="J2142" s="222"/>
      <c r="K2142" s="222">
        <f t="shared" si="1091"/>
        <v>0</v>
      </c>
    </row>
    <row r="2143" spans="1:11" s="223" customFormat="1" ht="15" x14ac:dyDescent="0.2">
      <c r="A2143" s="213" t="s">
        <v>951</v>
      </c>
      <c r="B2143" s="213" t="s">
        <v>861</v>
      </c>
      <c r="C2143" s="217">
        <v>559</v>
      </c>
      <c r="D2143" s="215" t="s">
        <v>25</v>
      </c>
      <c r="E2143" s="219">
        <v>3239</v>
      </c>
      <c r="F2143" s="229" t="s">
        <v>41</v>
      </c>
      <c r="G2143" s="342"/>
      <c r="H2143" s="222">
        <v>0</v>
      </c>
      <c r="I2143" s="222"/>
      <c r="J2143" s="222"/>
      <c r="K2143" s="222">
        <f t="shared" si="1091"/>
        <v>0</v>
      </c>
    </row>
    <row r="2144" spans="1:11" s="223" customFormat="1" x14ac:dyDescent="0.2">
      <c r="A2144" s="302" t="s">
        <v>951</v>
      </c>
      <c r="B2144" s="302" t="s">
        <v>861</v>
      </c>
      <c r="C2144" s="285">
        <v>559</v>
      </c>
      <c r="D2144" s="285"/>
      <c r="E2144" s="286">
        <v>42</v>
      </c>
      <c r="F2144" s="287"/>
      <c r="G2144" s="288"/>
      <c r="H2144" s="289">
        <f t="shared" ref="H2144:J2145" si="1108">H2145</f>
        <v>2449000</v>
      </c>
      <c r="I2144" s="289">
        <f t="shared" si="1108"/>
        <v>0</v>
      </c>
      <c r="J2144" s="289">
        <f t="shared" si="1108"/>
        <v>6000</v>
      </c>
      <c r="K2144" s="289">
        <f t="shared" si="1091"/>
        <v>2455000</v>
      </c>
    </row>
    <row r="2145" spans="1:11" s="223" customFormat="1" x14ac:dyDescent="0.2">
      <c r="A2145" s="326" t="s">
        <v>951</v>
      </c>
      <c r="B2145" s="326" t="s">
        <v>861</v>
      </c>
      <c r="C2145" s="327">
        <v>559</v>
      </c>
      <c r="D2145" s="322"/>
      <c r="E2145" s="187">
        <v>421</v>
      </c>
      <c r="F2145" s="230"/>
      <c r="G2145" s="220"/>
      <c r="H2145" s="199">
        <f t="shared" si="1108"/>
        <v>2449000</v>
      </c>
      <c r="I2145" s="199">
        <f t="shared" si="1108"/>
        <v>0</v>
      </c>
      <c r="J2145" s="199">
        <f t="shared" si="1108"/>
        <v>6000</v>
      </c>
      <c r="K2145" s="199">
        <f t="shared" si="1091"/>
        <v>2455000</v>
      </c>
    </row>
    <row r="2146" spans="1:11" s="166" customFormat="1" ht="15" x14ac:dyDescent="0.2">
      <c r="A2146" s="213" t="s">
        <v>951</v>
      </c>
      <c r="B2146" s="213" t="s">
        <v>861</v>
      </c>
      <c r="C2146" s="217">
        <v>559</v>
      </c>
      <c r="D2146" s="215" t="s">
        <v>25</v>
      </c>
      <c r="E2146" s="219">
        <v>4214</v>
      </c>
      <c r="F2146" s="229" t="s">
        <v>154</v>
      </c>
      <c r="G2146" s="220"/>
      <c r="H2146" s="244">
        <v>2449000</v>
      </c>
      <c r="I2146" s="244"/>
      <c r="J2146" s="244">
        <v>6000</v>
      </c>
      <c r="K2146" s="244">
        <f t="shared" si="1091"/>
        <v>2455000</v>
      </c>
    </row>
    <row r="2147" spans="1:11" s="223" customFormat="1" ht="94.5" x14ac:dyDescent="0.2">
      <c r="A2147" s="296" t="s">
        <v>951</v>
      </c>
      <c r="B2147" s="296" t="s">
        <v>862</v>
      </c>
      <c r="C2147" s="296"/>
      <c r="D2147" s="296"/>
      <c r="E2147" s="297"/>
      <c r="F2147" s="299" t="s">
        <v>829</v>
      </c>
      <c r="G2147" s="300" t="s">
        <v>688</v>
      </c>
      <c r="H2147" s="301">
        <f>+H2148+H2155+H2160+H2163+H2166+H2173+H2176+H2179+H2186+H2191+H2194</f>
        <v>99027600</v>
      </c>
      <c r="I2147" s="301">
        <f>+I2148+I2155+I2160+I2163+I2166+I2173+I2176+I2179+I2186+I2191+I2194</f>
        <v>12000000</v>
      </c>
      <c r="J2147" s="301">
        <f>+J2148+J2155+J2160+J2163+J2166+J2173+J2176+J2179+J2186+J2191+J2194</f>
        <v>2251000</v>
      </c>
      <c r="K2147" s="301">
        <f t="shared" si="1091"/>
        <v>89278600</v>
      </c>
    </row>
    <row r="2148" spans="1:11" s="167" customFormat="1" x14ac:dyDescent="0.2">
      <c r="A2148" s="330" t="s">
        <v>951</v>
      </c>
      <c r="B2148" s="330" t="s">
        <v>862</v>
      </c>
      <c r="C2148" s="285">
        <v>43</v>
      </c>
      <c r="D2148" s="330"/>
      <c r="E2148" s="286">
        <v>31</v>
      </c>
      <c r="F2148" s="287"/>
      <c r="G2148" s="287"/>
      <c r="H2148" s="317">
        <f>H2149+H2151+H2153</f>
        <v>180000</v>
      </c>
      <c r="I2148" s="317">
        <f>I2149+I2151+I2153</f>
        <v>0</v>
      </c>
      <c r="J2148" s="317">
        <f>J2149+J2151+J2153</f>
        <v>0</v>
      </c>
      <c r="K2148" s="317">
        <f t="shared" si="1091"/>
        <v>180000</v>
      </c>
    </row>
    <row r="2149" spans="1:11" s="167" customFormat="1" x14ac:dyDescent="0.2">
      <c r="A2149" s="326" t="s">
        <v>951</v>
      </c>
      <c r="B2149" s="326" t="s">
        <v>862</v>
      </c>
      <c r="C2149" s="327">
        <v>43</v>
      </c>
      <c r="D2149" s="322"/>
      <c r="E2149" s="187">
        <v>311</v>
      </c>
      <c r="F2149" s="230"/>
      <c r="G2149" s="328"/>
      <c r="H2149" s="199">
        <f>H2150</f>
        <v>141000</v>
      </c>
      <c r="I2149" s="199">
        <f>I2150</f>
        <v>0</v>
      </c>
      <c r="J2149" s="199">
        <f>J2150</f>
        <v>0</v>
      </c>
      <c r="K2149" s="199">
        <f t="shared" si="1091"/>
        <v>141000</v>
      </c>
    </row>
    <row r="2150" spans="1:11" s="243" customFormat="1" x14ac:dyDescent="0.2">
      <c r="A2150" s="213" t="s">
        <v>951</v>
      </c>
      <c r="B2150" s="213" t="s">
        <v>862</v>
      </c>
      <c r="C2150" s="214">
        <v>43</v>
      </c>
      <c r="D2150" s="215" t="s">
        <v>25</v>
      </c>
      <c r="E2150" s="188">
        <v>3111</v>
      </c>
      <c r="F2150" s="228" t="s">
        <v>19</v>
      </c>
      <c r="G2150" s="208"/>
      <c r="H2150" s="222">
        <v>141000</v>
      </c>
      <c r="I2150" s="222"/>
      <c r="J2150" s="222"/>
      <c r="K2150" s="222">
        <f t="shared" si="1091"/>
        <v>141000</v>
      </c>
    </row>
    <row r="2151" spans="1:11" s="243" customFormat="1" x14ac:dyDescent="0.2">
      <c r="A2151" s="326" t="s">
        <v>951</v>
      </c>
      <c r="B2151" s="326" t="s">
        <v>862</v>
      </c>
      <c r="C2151" s="154">
        <v>43</v>
      </c>
      <c r="D2151" s="155"/>
      <c r="E2151" s="156">
        <v>312</v>
      </c>
      <c r="F2151" s="225"/>
      <c r="G2151" s="157"/>
      <c r="H2151" s="246">
        <f t="shared" ref="H2151:J2151" si="1109">SUM(H2152)</f>
        <v>14000</v>
      </c>
      <c r="I2151" s="246">
        <f t="shared" si="1109"/>
        <v>0</v>
      </c>
      <c r="J2151" s="246">
        <f t="shared" si="1109"/>
        <v>0</v>
      </c>
      <c r="K2151" s="246">
        <f t="shared" si="1091"/>
        <v>14000</v>
      </c>
    </row>
    <row r="2152" spans="1:11" s="223" customFormat="1" ht="15" x14ac:dyDescent="0.2">
      <c r="A2152" s="213" t="s">
        <v>951</v>
      </c>
      <c r="B2152" s="213" t="s">
        <v>862</v>
      </c>
      <c r="C2152" s="217">
        <v>43</v>
      </c>
      <c r="D2152" s="215" t="s">
        <v>25</v>
      </c>
      <c r="E2152" s="219">
        <v>3121</v>
      </c>
      <c r="F2152" s="229" t="s">
        <v>22</v>
      </c>
      <c r="G2152" s="220"/>
      <c r="H2152" s="222">
        <v>14000</v>
      </c>
      <c r="I2152" s="222"/>
      <c r="J2152" s="222"/>
      <c r="K2152" s="222">
        <f t="shared" si="1091"/>
        <v>14000</v>
      </c>
    </row>
    <row r="2153" spans="1:11" s="243" customFormat="1" x14ac:dyDescent="0.2">
      <c r="A2153" s="326" t="s">
        <v>951</v>
      </c>
      <c r="B2153" s="326" t="s">
        <v>862</v>
      </c>
      <c r="C2153" s="154">
        <v>43</v>
      </c>
      <c r="D2153" s="155"/>
      <c r="E2153" s="156">
        <v>313</v>
      </c>
      <c r="F2153" s="225"/>
      <c r="G2153" s="157"/>
      <c r="H2153" s="246">
        <f t="shared" ref="H2153:J2153" si="1110">SUM(H2154:H2154)</f>
        <v>25000</v>
      </c>
      <c r="I2153" s="246">
        <f t="shared" si="1110"/>
        <v>0</v>
      </c>
      <c r="J2153" s="246">
        <f t="shared" si="1110"/>
        <v>0</v>
      </c>
      <c r="K2153" s="246">
        <f t="shared" si="1091"/>
        <v>25000</v>
      </c>
    </row>
    <row r="2154" spans="1:11" s="243" customFormat="1" x14ac:dyDescent="0.2">
      <c r="A2154" s="213" t="s">
        <v>951</v>
      </c>
      <c r="B2154" s="213" t="s">
        <v>862</v>
      </c>
      <c r="C2154" s="217">
        <v>43</v>
      </c>
      <c r="D2154" s="215" t="s">
        <v>25</v>
      </c>
      <c r="E2154" s="219">
        <v>3132</v>
      </c>
      <c r="F2154" s="229" t="s">
        <v>280</v>
      </c>
      <c r="G2154" s="220"/>
      <c r="H2154" s="222">
        <v>25000</v>
      </c>
      <c r="I2154" s="222"/>
      <c r="J2154" s="222"/>
      <c r="K2154" s="222">
        <f t="shared" si="1091"/>
        <v>25000</v>
      </c>
    </row>
    <row r="2155" spans="1:11" s="243" customFormat="1" x14ac:dyDescent="0.2">
      <c r="A2155" s="302" t="s">
        <v>951</v>
      </c>
      <c r="B2155" s="302" t="s">
        <v>862</v>
      </c>
      <c r="C2155" s="285">
        <v>43</v>
      </c>
      <c r="D2155" s="285"/>
      <c r="E2155" s="286">
        <v>32</v>
      </c>
      <c r="F2155" s="287"/>
      <c r="G2155" s="288"/>
      <c r="H2155" s="289">
        <f>H2156+H2158</f>
        <v>80200</v>
      </c>
      <c r="I2155" s="289">
        <f>I2156+I2158</f>
        <v>0</v>
      </c>
      <c r="J2155" s="289">
        <f>J2156+J2158</f>
        <v>0</v>
      </c>
      <c r="K2155" s="289">
        <f t="shared" si="1091"/>
        <v>80200</v>
      </c>
    </row>
    <row r="2156" spans="1:11" s="243" customFormat="1" x14ac:dyDescent="0.2">
      <c r="A2156" s="326" t="s">
        <v>951</v>
      </c>
      <c r="B2156" s="326" t="s">
        <v>862</v>
      </c>
      <c r="C2156" s="154">
        <v>43</v>
      </c>
      <c r="D2156" s="155"/>
      <c r="E2156" s="156">
        <v>321</v>
      </c>
      <c r="F2156" s="225"/>
      <c r="G2156" s="157"/>
      <c r="H2156" s="246">
        <f>SUM(H2157:H2157)</f>
        <v>200</v>
      </c>
      <c r="I2156" s="246">
        <f>SUM(I2157:I2157)</f>
        <v>0</v>
      </c>
      <c r="J2156" s="246">
        <f>SUM(J2157:J2157)</f>
        <v>0</v>
      </c>
      <c r="K2156" s="246">
        <f t="shared" si="1091"/>
        <v>200</v>
      </c>
    </row>
    <row r="2157" spans="1:11" s="243" customFormat="1" ht="30" x14ac:dyDescent="0.2">
      <c r="A2157" s="213" t="s">
        <v>951</v>
      </c>
      <c r="B2157" s="213" t="s">
        <v>862</v>
      </c>
      <c r="C2157" s="217">
        <v>43</v>
      </c>
      <c r="D2157" s="215" t="s">
        <v>25</v>
      </c>
      <c r="E2157" s="219">
        <v>3212</v>
      </c>
      <c r="F2157" s="229" t="s">
        <v>111</v>
      </c>
      <c r="G2157" s="220"/>
      <c r="H2157" s="222">
        <v>200</v>
      </c>
      <c r="I2157" s="222"/>
      <c r="J2157" s="222"/>
      <c r="K2157" s="222">
        <f t="shared" si="1091"/>
        <v>200</v>
      </c>
    </row>
    <row r="2158" spans="1:11" s="223" customFormat="1" x14ac:dyDescent="0.2">
      <c r="A2158" s="326" t="s">
        <v>951</v>
      </c>
      <c r="B2158" s="326" t="s">
        <v>862</v>
      </c>
      <c r="C2158" s="154">
        <v>43</v>
      </c>
      <c r="D2158" s="155"/>
      <c r="E2158" s="156">
        <v>323</v>
      </c>
      <c r="F2158" s="225"/>
      <c r="G2158" s="157"/>
      <c r="H2158" s="246">
        <f>SUM(H2159:H2159)</f>
        <v>80000</v>
      </c>
      <c r="I2158" s="246">
        <f>SUM(I2159:I2159)</f>
        <v>0</v>
      </c>
      <c r="J2158" s="246">
        <f>SUM(J2159:J2159)</f>
        <v>0</v>
      </c>
      <c r="K2158" s="246">
        <f t="shared" si="1091"/>
        <v>80000</v>
      </c>
    </row>
    <row r="2159" spans="1:11" s="243" customFormat="1" x14ac:dyDescent="0.2">
      <c r="A2159" s="213" t="s">
        <v>951</v>
      </c>
      <c r="B2159" s="213" t="s">
        <v>862</v>
      </c>
      <c r="C2159" s="217">
        <v>43</v>
      </c>
      <c r="D2159" s="215" t="s">
        <v>25</v>
      </c>
      <c r="E2159" s="219">
        <v>3233</v>
      </c>
      <c r="F2159" s="229" t="s">
        <v>119</v>
      </c>
      <c r="G2159" s="342"/>
      <c r="H2159" s="222">
        <v>80000</v>
      </c>
      <c r="I2159" s="222"/>
      <c r="J2159" s="222"/>
      <c r="K2159" s="222">
        <f t="shared" si="1091"/>
        <v>80000</v>
      </c>
    </row>
    <row r="2160" spans="1:11" s="243" customFormat="1" x14ac:dyDescent="0.2">
      <c r="A2160" s="302" t="s">
        <v>951</v>
      </c>
      <c r="B2160" s="302" t="s">
        <v>862</v>
      </c>
      <c r="C2160" s="285">
        <v>43</v>
      </c>
      <c r="D2160" s="285"/>
      <c r="E2160" s="286">
        <v>34</v>
      </c>
      <c r="F2160" s="287"/>
      <c r="G2160" s="288"/>
      <c r="H2160" s="289">
        <f>+H2161</f>
        <v>1550000</v>
      </c>
      <c r="I2160" s="289">
        <f>+I2161</f>
        <v>0</v>
      </c>
      <c r="J2160" s="289">
        <f>+J2161</f>
        <v>0</v>
      </c>
      <c r="K2160" s="289">
        <f t="shared" si="1091"/>
        <v>1550000</v>
      </c>
    </row>
    <row r="2161" spans="1:11" s="243" customFormat="1" x14ac:dyDescent="0.2">
      <c r="A2161" s="326" t="s">
        <v>951</v>
      </c>
      <c r="B2161" s="326" t="s">
        <v>862</v>
      </c>
      <c r="C2161" s="154">
        <v>43</v>
      </c>
      <c r="D2161" s="155"/>
      <c r="E2161" s="156">
        <v>342</v>
      </c>
      <c r="F2161" s="225"/>
      <c r="G2161" s="157"/>
      <c r="H2161" s="246">
        <f t="shared" ref="H2161:J2161" si="1111">SUM(H2162:H2162)</f>
        <v>1550000</v>
      </c>
      <c r="I2161" s="246">
        <f t="shared" si="1111"/>
        <v>0</v>
      </c>
      <c r="J2161" s="246">
        <f t="shared" si="1111"/>
        <v>0</v>
      </c>
      <c r="K2161" s="246">
        <f t="shared" si="1091"/>
        <v>1550000</v>
      </c>
    </row>
    <row r="2162" spans="1:11" s="243" customFormat="1" ht="45" x14ac:dyDescent="0.2">
      <c r="A2162" s="213" t="s">
        <v>951</v>
      </c>
      <c r="B2162" s="213" t="s">
        <v>862</v>
      </c>
      <c r="C2162" s="217">
        <v>43</v>
      </c>
      <c r="D2162" s="215" t="s">
        <v>25</v>
      </c>
      <c r="E2162" s="219">
        <v>3423</v>
      </c>
      <c r="F2162" s="229" t="s">
        <v>758</v>
      </c>
      <c r="G2162" s="220"/>
      <c r="H2162" s="222">
        <v>1550000</v>
      </c>
      <c r="I2162" s="222"/>
      <c r="J2162" s="222"/>
      <c r="K2162" s="222">
        <f t="shared" si="1091"/>
        <v>1550000</v>
      </c>
    </row>
    <row r="2163" spans="1:11" s="243" customFormat="1" x14ac:dyDescent="0.2">
      <c r="A2163" s="302" t="s">
        <v>951</v>
      </c>
      <c r="B2163" s="302" t="s">
        <v>862</v>
      </c>
      <c r="C2163" s="285">
        <v>43</v>
      </c>
      <c r="D2163" s="285"/>
      <c r="E2163" s="286">
        <v>42</v>
      </c>
      <c r="F2163" s="287"/>
      <c r="G2163" s="288"/>
      <c r="H2163" s="289">
        <f t="shared" ref="H2163:J2163" si="1112">H2164</f>
        <v>5148000</v>
      </c>
      <c r="I2163" s="289">
        <f t="shared" si="1112"/>
        <v>0</v>
      </c>
      <c r="J2163" s="289">
        <f t="shared" si="1112"/>
        <v>0</v>
      </c>
      <c r="K2163" s="289">
        <f t="shared" si="1091"/>
        <v>5148000</v>
      </c>
    </row>
    <row r="2164" spans="1:11" s="223" customFormat="1" x14ac:dyDescent="0.2">
      <c r="A2164" s="326" t="s">
        <v>951</v>
      </c>
      <c r="B2164" s="326" t="s">
        <v>862</v>
      </c>
      <c r="C2164" s="154">
        <v>43</v>
      </c>
      <c r="D2164" s="155"/>
      <c r="E2164" s="156">
        <v>421</v>
      </c>
      <c r="F2164" s="225"/>
      <c r="G2164" s="157"/>
      <c r="H2164" s="242">
        <f>H2165</f>
        <v>5148000</v>
      </c>
      <c r="I2164" s="242">
        <f>I2165</f>
        <v>0</v>
      </c>
      <c r="J2164" s="242">
        <f>J2165</f>
        <v>0</v>
      </c>
      <c r="K2164" s="242">
        <f t="shared" si="1091"/>
        <v>5148000</v>
      </c>
    </row>
    <row r="2165" spans="1:11" s="243" customFormat="1" x14ac:dyDescent="0.2">
      <c r="A2165" s="213" t="s">
        <v>951</v>
      </c>
      <c r="B2165" s="213" t="s">
        <v>862</v>
      </c>
      <c r="C2165" s="217">
        <v>43</v>
      </c>
      <c r="D2165" s="215" t="s">
        <v>25</v>
      </c>
      <c r="E2165" s="219">
        <v>4214</v>
      </c>
      <c r="F2165" s="229" t="s">
        <v>154</v>
      </c>
      <c r="G2165" s="220"/>
      <c r="H2165" s="244">
        <v>5148000</v>
      </c>
      <c r="I2165" s="244"/>
      <c r="J2165" s="244"/>
      <c r="K2165" s="244">
        <f t="shared" si="1091"/>
        <v>5148000</v>
      </c>
    </row>
    <row r="2166" spans="1:11" s="243" customFormat="1" x14ac:dyDescent="0.2">
      <c r="A2166" s="330" t="s">
        <v>951</v>
      </c>
      <c r="B2166" s="330" t="s">
        <v>862</v>
      </c>
      <c r="C2166" s="285">
        <v>51</v>
      </c>
      <c r="D2166" s="330"/>
      <c r="E2166" s="286">
        <v>31</v>
      </c>
      <c r="F2166" s="287"/>
      <c r="G2166" s="345"/>
      <c r="H2166" s="317">
        <f t="shared" ref="H2166:I2166" si="1113">H2167+H2169+H2171</f>
        <v>21700</v>
      </c>
      <c r="I2166" s="317">
        <f t="shared" si="1113"/>
        <v>0</v>
      </c>
      <c r="J2166" s="317">
        <f t="shared" ref="J2166" si="1114">J2167+J2169+J2171</f>
        <v>0</v>
      </c>
      <c r="K2166" s="317">
        <f t="shared" si="1091"/>
        <v>21700</v>
      </c>
    </row>
    <row r="2167" spans="1:11" s="243" customFormat="1" x14ac:dyDescent="0.2">
      <c r="A2167" s="326" t="s">
        <v>951</v>
      </c>
      <c r="B2167" s="326" t="s">
        <v>862</v>
      </c>
      <c r="C2167" s="327">
        <v>51</v>
      </c>
      <c r="D2167" s="322"/>
      <c r="E2167" s="187">
        <v>311</v>
      </c>
      <c r="F2167" s="230"/>
      <c r="G2167" s="220"/>
      <c r="H2167" s="199">
        <f t="shared" ref="H2167:J2167" si="1115">H2168</f>
        <v>17000</v>
      </c>
      <c r="I2167" s="199">
        <f t="shared" si="1115"/>
        <v>0</v>
      </c>
      <c r="J2167" s="199">
        <f t="shared" si="1115"/>
        <v>0</v>
      </c>
      <c r="K2167" s="199">
        <f t="shared" si="1091"/>
        <v>17000</v>
      </c>
    </row>
    <row r="2168" spans="1:11" s="243" customFormat="1" x14ac:dyDescent="0.2">
      <c r="A2168" s="213" t="s">
        <v>951</v>
      </c>
      <c r="B2168" s="213" t="s">
        <v>862</v>
      </c>
      <c r="C2168" s="214">
        <v>51</v>
      </c>
      <c r="D2168" s="215" t="s">
        <v>25</v>
      </c>
      <c r="E2168" s="188">
        <v>3111</v>
      </c>
      <c r="F2168" s="228" t="s">
        <v>19</v>
      </c>
      <c r="G2168" s="220"/>
      <c r="H2168" s="222">
        <v>17000</v>
      </c>
      <c r="I2168" s="222"/>
      <c r="J2168" s="222"/>
      <c r="K2168" s="222">
        <f t="shared" si="1091"/>
        <v>17000</v>
      </c>
    </row>
    <row r="2169" spans="1:11" s="243" customFormat="1" x14ac:dyDescent="0.2">
      <c r="A2169" s="326" t="s">
        <v>951</v>
      </c>
      <c r="B2169" s="326" t="s">
        <v>862</v>
      </c>
      <c r="C2169" s="154">
        <v>51</v>
      </c>
      <c r="D2169" s="155"/>
      <c r="E2169" s="156">
        <v>312</v>
      </c>
      <c r="F2169" s="225"/>
      <c r="G2169" s="220"/>
      <c r="H2169" s="246">
        <f t="shared" ref="H2169:J2169" si="1116">SUM(H2170)</f>
        <v>1700</v>
      </c>
      <c r="I2169" s="246">
        <f t="shared" si="1116"/>
        <v>0</v>
      </c>
      <c r="J2169" s="246">
        <f t="shared" si="1116"/>
        <v>0</v>
      </c>
      <c r="K2169" s="246">
        <f t="shared" si="1091"/>
        <v>1700</v>
      </c>
    </row>
    <row r="2170" spans="1:11" s="243" customFormat="1" x14ac:dyDescent="0.2">
      <c r="A2170" s="213" t="s">
        <v>951</v>
      </c>
      <c r="B2170" s="213" t="s">
        <v>862</v>
      </c>
      <c r="C2170" s="217">
        <v>51</v>
      </c>
      <c r="D2170" s="215" t="s">
        <v>25</v>
      </c>
      <c r="E2170" s="219">
        <v>3121</v>
      </c>
      <c r="F2170" s="229" t="s">
        <v>22</v>
      </c>
      <c r="G2170" s="220"/>
      <c r="H2170" s="222">
        <v>1700</v>
      </c>
      <c r="I2170" s="222"/>
      <c r="J2170" s="222"/>
      <c r="K2170" s="222">
        <f t="shared" si="1091"/>
        <v>1700</v>
      </c>
    </row>
    <row r="2171" spans="1:11" s="243" customFormat="1" x14ac:dyDescent="0.2">
      <c r="A2171" s="326" t="s">
        <v>951</v>
      </c>
      <c r="B2171" s="326" t="s">
        <v>862</v>
      </c>
      <c r="C2171" s="154">
        <v>51</v>
      </c>
      <c r="D2171" s="155"/>
      <c r="E2171" s="156">
        <v>313</v>
      </c>
      <c r="F2171" s="225"/>
      <c r="G2171" s="220"/>
      <c r="H2171" s="246">
        <f t="shared" ref="H2171:J2171" si="1117">SUM(H2172:H2172)</f>
        <v>3000</v>
      </c>
      <c r="I2171" s="246">
        <f t="shared" si="1117"/>
        <v>0</v>
      </c>
      <c r="J2171" s="246">
        <f t="shared" si="1117"/>
        <v>0</v>
      </c>
      <c r="K2171" s="246">
        <f t="shared" si="1091"/>
        <v>3000</v>
      </c>
    </row>
    <row r="2172" spans="1:11" s="243" customFormat="1" x14ac:dyDescent="0.2">
      <c r="A2172" s="213" t="s">
        <v>951</v>
      </c>
      <c r="B2172" s="213" t="s">
        <v>862</v>
      </c>
      <c r="C2172" s="217">
        <v>51</v>
      </c>
      <c r="D2172" s="215" t="s">
        <v>25</v>
      </c>
      <c r="E2172" s="219">
        <v>3132</v>
      </c>
      <c r="F2172" s="229" t="s">
        <v>280</v>
      </c>
      <c r="G2172" s="220"/>
      <c r="H2172" s="222">
        <v>3000</v>
      </c>
      <c r="I2172" s="222"/>
      <c r="J2172" s="222"/>
      <c r="K2172" s="222">
        <f t="shared" si="1091"/>
        <v>3000</v>
      </c>
    </row>
    <row r="2173" spans="1:11" s="243" customFormat="1" x14ac:dyDescent="0.2">
      <c r="A2173" s="302" t="s">
        <v>951</v>
      </c>
      <c r="B2173" s="302" t="s">
        <v>862</v>
      </c>
      <c r="C2173" s="285">
        <v>51</v>
      </c>
      <c r="D2173" s="285"/>
      <c r="E2173" s="286">
        <v>32</v>
      </c>
      <c r="F2173" s="287"/>
      <c r="G2173" s="288"/>
      <c r="H2173" s="289">
        <f t="shared" ref="H2173:J2173" si="1118">+H2174</f>
        <v>10000</v>
      </c>
      <c r="I2173" s="289">
        <f t="shared" si="1118"/>
        <v>0</v>
      </c>
      <c r="J2173" s="289">
        <f t="shared" si="1118"/>
        <v>0</v>
      </c>
      <c r="K2173" s="289">
        <f t="shared" si="1091"/>
        <v>10000</v>
      </c>
    </row>
    <row r="2174" spans="1:11" s="243" customFormat="1" x14ac:dyDescent="0.2">
      <c r="A2174" s="326" t="s">
        <v>951</v>
      </c>
      <c r="B2174" s="326" t="s">
        <v>862</v>
      </c>
      <c r="C2174" s="327">
        <v>51</v>
      </c>
      <c r="D2174" s="322"/>
      <c r="E2174" s="187">
        <v>323</v>
      </c>
      <c r="F2174" s="230"/>
      <c r="G2174" s="220"/>
      <c r="H2174" s="199">
        <f t="shared" ref="H2174:J2174" si="1119">+SUM(H2175:H2175)</f>
        <v>10000</v>
      </c>
      <c r="I2174" s="199">
        <f t="shared" si="1119"/>
        <v>0</v>
      </c>
      <c r="J2174" s="199">
        <f t="shared" si="1119"/>
        <v>0</v>
      </c>
      <c r="K2174" s="199">
        <f t="shared" si="1091"/>
        <v>10000</v>
      </c>
    </row>
    <row r="2175" spans="1:11" s="243" customFormat="1" x14ac:dyDescent="0.2">
      <c r="A2175" s="213" t="s">
        <v>951</v>
      </c>
      <c r="B2175" s="213" t="s">
        <v>862</v>
      </c>
      <c r="C2175" s="217">
        <v>51</v>
      </c>
      <c r="D2175" s="215" t="s">
        <v>25</v>
      </c>
      <c r="E2175" s="219">
        <v>3233</v>
      </c>
      <c r="F2175" s="229" t="s">
        <v>119</v>
      </c>
      <c r="G2175" s="220"/>
      <c r="H2175" s="244">
        <v>10000</v>
      </c>
      <c r="I2175" s="244"/>
      <c r="J2175" s="244"/>
      <c r="K2175" s="244">
        <f t="shared" si="1091"/>
        <v>10000</v>
      </c>
    </row>
    <row r="2176" spans="1:11" s="243" customFormat="1" x14ac:dyDescent="0.2">
      <c r="A2176" s="302" t="s">
        <v>951</v>
      </c>
      <c r="B2176" s="302" t="s">
        <v>862</v>
      </c>
      <c r="C2176" s="285">
        <v>51</v>
      </c>
      <c r="D2176" s="285"/>
      <c r="E2176" s="286">
        <v>42</v>
      </c>
      <c r="F2176" s="287"/>
      <c r="G2176" s="288"/>
      <c r="H2176" s="289">
        <f t="shared" ref="H2176:J2177" si="1120">H2177</f>
        <v>4634000</v>
      </c>
      <c r="I2176" s="289">
        <f t="shared" si="1120"/>
        <v>0</v>
      </c>
      <c r="J2176" s="289">
        <f t="shared" si="1120"/>
        <v>2251000</v>
      </c>
      <c r="K2176" s="289">
        <f t="shared" si="1091"/>
        <v>6885000</v>
      </c>
    </row>
    <row r="2177" spans="1:11" s="243" customFormat="1" x14ac:dyDescent="0.2">
      <c r="A2177" s="326" t="s">
        <v>951</v>
      </c>
      <c r="B2177" s="326" t="s">
        <v>862</v>
      </c>
      <c r="C2177" s="154">
        <v>51</v>
      </c>
      <c r="D2177" s="155"/>
      <c r="E2177" s="156">
        <v>421</v>
      </c>
      <c r="F2177" s="225"/>
      <c r="G2177" s="157"/>
      <c r="H2177" s="242">
        <f t="shared" si="1120"/>
        <v>4634000</v>
      </c>
      <c r="I2177" s="242">
        <f t="shared" si="1120"/>
        <v>0</v>
      </c>
      <c r="J2177" s="242">
        <f t="shared" si="1120"/>
        <v>2251000</v>
      </c>
      <c r="K2177" s="242">
        <f t="shared" si="1091"/>
        <v>6885000</v>
      </c>
    </row>
    <row r="2178" spans="1:11" s="243" customFormat="1" x14ac:dyDescent="0.2">
      <c r="A2178" s="213" t="s">
        <v>951</v>
      </c>
      <c r="B2178" s="213" t="s">
        <v>862</v>
      </c>
      <c r="C2178" s="217">
        <v>51</v>
      </c>
      <c r="D2178" s="215" t="s">
        <v>25</v>
      </c>
      <c r="E2178" s="219">
        <v>4214</v>
      </c>
      <c r="F2178" s="229" t="s">
        <v>154</v>
      </c>
      <c r="G2178" s="220"/>
      <c r="H2178" s="244">
        <v>4634000</v>
      </c>
      <c r="I2178" s="244"/>
      <c r="J2178" s="244">
        <v>2251000</v>
      </c>
      <c r="K2178" s="244">
        <f t="shared" si="1091"/>
        <v>6885000</v>
      </c>
    </row>
    <row r="2179" spans="1:11" s="243" customFormat="1" x14ac:dyDescent="0.2">
      <c r="A2179" s="302" t="s">
        <v>951</v>
      </c>
      <c r="B2179" s="302" t="s">
        <v>862</v>
      </c>
      <c r="C2179" s="285">
        <v>559</v>
      </c>
      <c r="D2179" s="285"/>
      <c r="E2179" s="286">
        <v>31</v>
      </c>
      <c r="F2179" s="287"/>
      <c r="G2179" s="288"/>
      <c r="H2179" s="289">
        <f t="shared" ref="H2179:I2179" si="1121">+H2180+H2182+H2184</f>
        <v>21700</v>
      </c>
      <c r="I2179" s="289">
        <f t="shared" si="1121"/>
        <v>0</v>
      </c>
      <c r="J2179" s="289">
        <f t="shared" ref="J2179" si="1122">+J2180+J2182+J2184</f>
        <v>0</v>
      </c>
      <c r="K2179" s="289">
        <f t="shared" ref="K2179:K2242" si="1123">H2179-I2179+J2179</f>
        <v>21700</v>
      </c>
    </row>
    <row r="2180" spans="1:11" s="243" customFormat="1" x14ac:dyDescent="0.2">
      <c r="A2180" s="326" t="s">
        <v>951</v>
      </c>
      <c r="B2180" s="326" t="s">
        <v>862</v>
      </c>
      <c r="C2180" s="327">
        <v>559</v>
      </c>
      <c r="D2180" s="322"/>
      <c r="E2180" s="187">
        <v>311</v>
      </c>
      <c r="F2180" s="230"/>
      <c r="G2180" s="220"/>
      <c r="H2180" s="199">
        <f t="shared" ref="H2180:J2180" si="1124">+H2181</f>
        <v>17000</v>
      </c>
      <c r="I2180" s="199">
        <f t="shared" si="1124"/>
        <v>0</v>
      </c>
      <c r="J2180" s="199">
        <f t="shared" si="1124"/>
        <v>0</v>
      </c>
      <c r="K2180" s="199">
        <f t="shared" si="1123"/>
        <v>17000</v>
      </c>
    </row>
    <row r="2181" spans="1:11" s="243" customFormat="1" x14ac:dyDescent="0.2">
      <c r="A2181" s="213" t="s">
        <v>951</v>
      </c>
      <c r="B2181" s="213" t="s">
        <v>862</v>
      </c>
      <c r="C2181" s="214">
        <v>559</v>
      </c>
      <c r="D2181" s="215" t="s">
        <v>25</v>
      </c>
      <c r="E2181" s="188">
        <v>3111</v>
      </c>
      <c r="F2181" s="228" t="s">
        <v>19</v>
      </c>
      <c r="G2181" s="220"/>
      <c r="H2181" s="244">
        <v>17000</v>
      </c>
      <c r="I2181" s="244"/>
      <c r="J2181" s="244"/>
      <c r="K2181" s="244">
        <f t="shared" si="1123"/>
        <v>17000</v>
      </c>
    </row>
    <row r="2182" spans="1:11" s="152" customFormat="1" x14ac:dyDescent="0.2">
      <c r="A2182" s="326" t="s">
        <v>951</v>
      </c>
      <c r="B2182" s="326" t="s">
        <v>862</v>
      </c>
      <c r="C2182" s="327">
        <v>559</v>
      </c>
      <c r="D2182" s="322"/>
      <c r="E2182" s="187">
        <v>312</v>
      </c>
      <c r="F2182" s="230"/>
      <c r="G2182" s="220"/>
      <c r="H2182" s="199">
        <f t="shared" ref="H2182:J2182" si="1125">+H2183</f>
        <v>1700</v>
      </c>
      <c r="I2182" s="199">
        <f t="shared" si="1125"/>
        <v>0</v>
      </c>
      <c r="J2182" s="199">
        <f t="shared" si="1125"/>
        <v>0</v>
      </c>
      <c r="K2182" s="199">
        <f t="shared" si="1123"/>
        <v>1700</v>
      </c>
    </row>
    <row r="2183" spans="1:11" s="243" customFormat="1" x14ac:dyDescent="0.2">
      <c r="A2183" s="213" t="s">
        <v>951</v>
      </c>
      <c r="B2183" s="213" t="s">
        <v>862</v>
      </c>
      <c r="C2183" s="217">
        <v>559</v>
      </c>
      <c r="D2183" s="215" t="s">
        <v>25</v>
      </c>
      <c r="E2183" s="219">
        <v>3121</v>
      </c>
      <c r="F2183" s="229" t="s">
        <v>22</v>
      </c>
      <c r="G2183" s="220"/>
      <c r="H2183" s="244">
        <v>1700</v>
      </c>
      <c r="I2183" s="244"/>
      <c r="J2183" s="244"/>
      <c r="K2183" s="244">
        <f t="shared" si="1123"/>
        <v>1700</v>
      </c>
    </row>
    <row r="2184" spans="1:11" s="243" customFormat="1" x14ac:dyDescent="0.2">
      <c r="A2184" s="326" t="s">
        <v>951</v>
      </c>
      <c r="B2184" s="326" t="s">
        <v>862</v>
      </c>
      <c r="C2184" s="327">
        <v>559</v>
      </c>
      <c r="D2184" s="322"/>
      <c r="E2184" s="187">
        <v>313</v>
      </c>
      <c r="F2184" s="230"/>
      <c r="G2184" s="220"/>
      <c r="H2184" s="199">
        <f t="shared" ref="H2184:J2184" si="1126">+H2185</f>
        <v>3000</v>
      </c>
      <c r="I2184" s="199">
        <f t="shared" si="1126"/>
        <v>0</v>
      </c>
      <c r="J2184" s="199">
        <f t="shared" si="1126"/>
        <v>0</v>
      </c>
      <c r="K2184" s="199">
        <f t="shared" si="1123"/>
        <v>3000</v>
      </c>
    </row>
    <row r="2185" spans="1:11" s="243" customFormat="1" x14ac:dyDescent="0.2">
      <c r="A2185" s="213" t="s">
        <v>951</v>
      </c>
      <c r="B2185" s="213" t="s">
        <v>862</v>
      </c>
      <c r="C2185" s="217">
        <v>559</v>
      </c>
      <c r="D2185" s="215" t="s">
        <v>25</v>
      </c>
      <c r="E2185" s="219">
        <v>3132</v>
      </c>
      <c r="F2185" s="229" t="s">
        <v>280</v>
      </c>
      <c r="G2185" s="220"/>
      <c r="H2185" s="244">
        <v>3000</v>
      </c>
      <c r="I2185" s="244"/>
      <c r="J2185" s="244"/>
      <c r="K2185" s="244">
        <f t="shared" si="1123"/>
        <v>3000</v>
      </c>
    </row>
    <row r="2186" spans="1:11" s="243" customFormat="1" x14ac:dyDescent="0.2">
      <c r="A2186" s="302" t="s">
        <v>951</v>
      </c>
      <c r="B2186" s="302" t="s">
        <v>862</v>
      </c>
      <c r="C2186" s="285">
        <v>559</v>
      </c>
      <c r="D2186" s="285"/>
      <c r="E2186" s="286">
        <v>32</v>
      </c>
      <c r="F2186" s="344"/>
      <c r="G2186" s="345"/>
      <c r="H2186" s="289">
        <f t="shared" ref="H2186:I2186" si="1127">+H2187+H2189</f>
        <v>10800</v>
      </c>
      <c r="I2186" s="289">
        <f t="shared" si="1127"/>
        <v>0</v>
      </c>
      <c r="J2186" s="289">
        <f t="shared" ref="J2186" si="1128">+J2187+J2189</f>
        <v>0</v>
      </c>
      <c r="K2186" s="289">
        <f t="shared" si="1123"/>
        <v>10800</v>
      </c>
    </row>
    <row r="2187" spans="1:11" s="243" customFormat="1" x14ac:dyDescent="0.2">
      <c r="A2187" s="326" t="s">
        <v>951</v>
      </c>
      <c r="B2187" s="326" t="s">
        <v>862</v>
      </c>
      <c r="C2187" s="327">
        <v>559</v>
      </c>
      <c r="D2187" s="322"/>
      <c r="E2187" s="187">
        <v>321</v>
      </c>
      <c r="F2187" s="230"/>
      <c r="G2187" s="220"/>
      <c r="H2187" s="199">
        <f t="shared" ref="H2187:J2187" si="1129">+SUM(H2188:H2188)</f>
        <v>800</v>
      </c>
      <c r="I2187" s="199">
        <f t="shared" si="1129"/>
        <v>0</v>
      </c>
      <c r="J2187" s="199">
        <f t="shared" si="1129"/>
        <v>0</v>
      </c>
      <c r="K2187" s="199">
        <f t="shared" si="1123"/>
        <v>800</v>
      </c>
    </row>
    <row r="2188" spans="1:11" s="243" customFormat="1" ht="30" x14ac:dyDescent="0.2">
      <c r="A2188" s="213" t="s">
        <v>951</v>
      </c>
      <c r="B2188" s="213" t="s">
        <v>862</v>
      </c>
      <c r="C2188" s="217">
        <v>559</v>
      </c>
      <c r="D2188" s="215" t="s">
        <v>25</v>
      </c>
      <c r="E2188" s="219">
        <v>3212</v>
      </c>
      <c r="F2188" s="229" t="s">
        <v>111</v>
      </c>
      <c r="G2188" s="164"/>
      <c r="H2188" s="221">
        <v>800</v>
      </c>
      <c r="I2188" s="221"/>
      <c r="J2188" s="221"/>
      <c r="K2188" s="221">
        <f t="shared" si="1123"/>
        <v>800</v>
      </c>
    </row>
    <row r="2189" spans="1:11" s="243" customFormat="1" x14ac:dyDescent="0.2">
      <c r="A2189" s="326" t="s">
        <v>951</v>
      </c>
      <c r="B2189" s="326" t="s">
        <v>862</v>
      </c>
      <c r="C2189" s="327">
        <v>559</v>
      </c>
      <c r="D2189" s="322"/>
      <c r="E2189" s="187">
        <v>323</v>
      </c>
      <c r="F2189" s="230"/>
      <c r="G2189" s="220"/>
      <c r="H2189" s="199">
        <f>+SUM(H2190:H2190)</f>
        <v>10000</v>
      </c>
      <c r="I2189" s="199">
        <f>+SUM(I2190:I2190)</f>
        <v>0</v>
      </c>
      <c r="J2189" s="199">
        <f>+SUM(J2190:J2190)</f>
        <v>0</v>
      </c>
      <c r="K2189" s="199">
        <f t="shared" si="1123"/>
        <v>10000</v>
      </c>
    </row>
    <row r="2190" spans="1:11" s="243" customFormat="1" x14ac:dyDescent="0.2">
      <c r="A2190" s="213" t="s">
        <v>951</v>
      </c>
      <c r="B2190" s="213" t="s">
        <v>862</v>
      </c>
      <c r="C2190" s="217">
        <v>559</v>
      </c>
      <c r="D2190" s="215" t="s">
        <v>25</v>
      </c>
      <c r="E2190" s="219">
        <v>3233</v>
      </c>
      <c r="F2190" s="229" t="s">
        <v>119</v>
      </c>
      <c r="G2190" s="220"/>
      <c r="H2190" s="244">
        <v>10000</v>
      </c>
      <c r="I2190" s="244"/>
      <c r="J2190" s="244"/>
      <c r="K2190" s="244">
        <f t="shared" si="1123"/>
        <v>10000</v>
      </c>
    </row>
    <row r="2191" spans="1:11" s="243" customFormat="1" x14ac:dyDescent="0.2">
      <c r="A2191" s="302" t="s">
        <v>951</v>
      </c>
      <c r="B2191" s="302" t="s">
        <v>862</v>
      </c>
      <c r="C2191" s="285">
        <v>559</v>
      </c>
      <c r="D2191" s="285"/>
      <c r="E2191" s="286">
        <v>42</v>
      </c>
      <c r="F2191" s="287"/>
      <c r="G2191" s="288"/>
      <c r="H2191" s="289">
        <f t="shared" ref="H2191:J2192" si="1130">H2192</f>
        <v>5371200</v>
      </c>
      <c r="I2191" s="289">
        <f t="shared" si="1130"/>
        <v>0</v>
      </c>
      <c r="J2191" s="289">
        <f t="shared" si="1130"/>
        <v>0</v>
      </c>
      <c r="K2191" s="289">
        <f t="shared" si="1123"/>
        <v>5371200</v>
      </c>
    </row>
    <row r="2192" spans="1:11" s="243" customFormat="1" x14ac:dyDescent="0.2">
      <c r="A2192" s="326" t="s">
        <v>951</v>
      </c>
      <c r="B2192" s="326" t="s">
        <v>862</v>
      </c>
      <c r="C2192" s="154">
        <v>559</v>
      </c>
      <c r="D2192" s="155"/>
      <c r="E2192" s="156">
        <v>421</v>
      </c>
      <c r="F2192" s="225"/>
      <c r="G2192" s="157"/>
      <c r="H2192" s="242">
        <f t="shared" si="1130"/>
        <v>5371200</v>
      </c>
      <c r="I2192" s="242">
        <f t="shared" si="1130"/>
        <v>0</v>
      </c>
      <c r="J2192" s="242">
        <f t="shared" si="1130"/>
        <v>0</v>
      </c>
      <c r="K2192" s="242">
        <f t="shared" si="1123"/>
        <v>5371200</v>
      </c>
    </row>
    <row r="2193" spans="1:11" s="243" customFormat="1" x14ac:dyDescent="0.2">
      <c r="A2193" s="213" t="s">
        <v>951</v>
      </c>
      <c r="B2193" s="213" t="s">
        <v>862</v>
      </c>
      <c r="C2193" s="217">
        <v>559</v>
      </c>
      <c r="D2193" s="215" t="s">
        <v>25</v>
      </c>
      <c r="E2193" s="219">
        <v>4214</v>
      </c>
      <c r="F2193" s="229" t="s">
        <v>154</v>
      </c>
      <c r="G2193" s="220"/>
      <c r="H2193" s="244">
        <v>5371200</v>
      </c>
      <c r="I2193" s="244"/>
      <c r="J2193" s="244"/>
      <c r="K2193" s="244">
        <f t="shared" si="1123"/>
        <v>5371200</v>
      </c>
    </row>
    <row r="2194" spans="1:11" s="243" customFormat="1" x14ac:dyDescent="0.2">
      <c r="A2194" s="302" t="s">
        <v>951</v>
      </c>
      <c r="B2194" s="302" t="s">
        <v>862</v>
      </c>
      <c r="C2194" s="285">
        <v>81</v>
      </c>
      <c r="D2194" s="285"/>
      <c r="E2194" s="286">
        <v>42</v>
      </c>
      <c r="F2194" s="287"/>
      <c r="G2194" s="288"/>
      <c r="H2194" s="289">
        <f t="shared" ref="H2194:J2195" si="1131">H2195</f>
        <v>82000000</v>
      </c>
      <c r="I2194" s="289">
        <f t="shared" si="1131"/>
        <v>12000000</v>
      </c>
      <c r="J2194" s="289">
        <f t="shared" si="1131"/>
        <v>0</v>
      </c>
      <c r="K2194" s="289">
        <f t="shared" si="1123"/>
        <v>70000000</v>
      </c>
    </row>
    <row r="2195" spans="1:11" s="243" customFormat="1" x14ac:dyDescent="0.2">
      <c r="A2195" s="326" t="s">
        <v>951</v>
      </c>
      <c r="B2195" s="326" t="s">
        <v>862</v>
      </c>
      <c r="C2195" s="154">
        <v>81</v>
      </c>
      <c r="D2195" s="155"/>
      <c r="E2195" s="156">
        <v>421</v>
      </c>
      <c r="F2195" s="225"/>
      <c r="G2195" s="157"/>
      <c r="H2195" s="242">
        <f t="shared" si="1131"/>
        <v>82000000</v>
      </c>
      <c r="I2195" s="242">
        <f t="shared" si="1131"/>
        <v>12000000</v>
      </c>
      <c r="J2195" s="242">
        <f t="shared" si="1131"/>
        <v>0</v>
      </c>
      <c r="K2195" s="242">
        <f t="shared" si="1123"/>
        <v>70000000</v>
      </c>
    </row>
    <row r="2196" spans="1:11" s="243" customFormat="1" x14ac:dyDescent="0.2">
      <c r="A2196" s="213" t="s">
        <v>951</v>
      </c>
      <c r="B2196" s="213" t="s">
        <v>862</v>
      </c>
      <c r="C2196" s="217">
        <v>81</v>
      </c>
      <c r="D2196" s="215" t="s">
        <v>25</v>
      </c>
      <c r="E2196" s="219">
        <v>4214</v>
      </c>
      <c r="F2196" s="229" t="s">
        <v>154</v>
      </c>
      <c r="G2196" s="220"/>
      <c r="H2196" s="244">
        <v>82000000</v>
      </c>
      <c r="I2196" s="244">
        <v>12000000</v>
      </c>
      <c r="J2196" s="244"/>
      <c r="K2196" s="244">
        <f t="shared" si="1123"/>
        <v>70000000</v>
      </c>
    </row>
    <row r="2197" spans="1:11" s="243" customFormat="1" ht="67.5" x14ac:dyDescent="0.2">
      <c r="A2197" s="296" t="s">
        <v>951</v>
      </c>
      <c r="B2197" s="296" t="s">
        <v>863</v>
      </c>
      <c r="C2197" s="296"/>
      <c r="D2197" s="296"/>
      <c r="E2197" s="297"/>
      <c r="F2197" s="299" t="s">
        <v>830</v>
      </c>
      <c r="G2197" s="300" t="s">
        <v>688</v>
      </c>
      <c r="H2197" s="301">
        <f>H2198+H2205+H2211+H2214+H2221+H2226+H2229+H2236+H2242</f>
        <v>6782200</v>
      </c>
      <c r="I2197" s="301">
        <f>I2198+I2205+I2211+I2214+I2221+I2226+I2229+I2236+I2242</f>
        <v>0</v>
      </c>
      <c r="J2197" s="301">
        <f>J2198+J2205+J2211+J2214+J2221+J2226+J2229+J2236+J2242</f>
        <v>0</v>
      </c>
      <c r="K2197" s="301">
        <f t="shared" si="1123"/>
        <v>6782200</v>
      </c>
    </row>
    <row r="2198" spans="1:11" s="243" customFormat="1" x14ac:dyDescent="0.2">
      <c r="A2198" s="330" t="s">
        <v>951</v>
      </c>
      <c r="B2198" s="330" t="s">
        <v>863</v>
      </c>
      <c r="C2198" s="285">
        <v>12</v>
      </c>
      <c r="D2198" s="330"/>
      <c r="E2198" s="286">
        <v>31</v>
      </c>
      <c r="F2198" s="287"/>
      <c r="G2198" s="345"/>
      <c r="H2198" s="317">
        <f t="shared" ref="H2198:I2198" si="1132">H2199+H2201+H2203</f>
        <v>32500</v>
      </c>
      <c r="I2198" s="317">
        <f t="shared" si="1132"/>
        <v>0</v>
      </c>
      <c r="J2198" s="317">
        <f t="shared" ref="J2198" si="1133">J2199+J2201+J2203</f>
        <v>0</v>
      </c>
      <c r="K2198" s="317">
        <f t="shared" si="1123"/>
        <v>32500</v>
      </c>
    </row>
    <row r="2199" spans="1:11" s="243" customFormat="1" x14ac:dyDescent="0.2">
      <c r="A2199" s="326" t="s">
        <v>951</v>
      </c>
      <c r="B2199" s="326" t="s">
        <v>863</v>
      </c>
      <c r="C2199" s="327">
        <v>12</v>
      </c>
      <c r="D2199" s="322"/>
      <c r="E2199" s="187">
        <v>311</v>
      </c>
      <c r="F2199" s="230"/>
      <c r="G2199" s="220"/>
      <c r="H2199" s="199">
        <f t="shared" ref="H2199:J2199" si="1134">H2200</f>
        <v>26000</v>
      </c>
      <c r="I2199" s="199">
        <f t="shared" si="1134"/>
        <v>0</v>
      </c>
      <c r="J2199" s="199">
        <f t="shared" si="1134"/>
        <v>0</v>
      </c>
      <c r="K2199" s="199">
        <f t="shared" si="1123"/>
        <v>26000</v>
      </c>
    </row>
    <row r="2200" spans="1:11" s="243" customFormat="1" x14ac:dyDescent="0.2">
      <c r="A2200" s="213" t="s">
        <v>951</v>
      </c>
      <c r="B2200" s="213" t="s">
        <v>863</v>
      </c>
      <c r="C2200" s="217">
        <v>12</v>
      </c>
      <c r="D2200" s="215" t="s">
        <v>25</v>
      </c>
      <c r="E2200" s="188">
        <v>3111</v>
      </c>
      <c r="F2200" s="228" t="s">
        <v>19</v>
      </c>
      <c r="G2200" s="220"/>
      <c r="H2200" s="222">
        <v>26000</v>
      </c>
      <c r="I2200" s="222"/>
      <c r="J2200" s="222"/>
      <c r="K2200" s="222">
        <f t="shared" si="1123"/>
        <v>26000</v>
      </c>
    </row>
    <row r="2201" spans="1:11" s="243" customFormat="1" x14ac:dyDescent="0.2">
      <c r="A2201" s="326" t="s">
        <v>951</v>
      </c>
      <c r="B2201" s="326" t="s">
        <v>863</v>
      </c>
      <c r="C2201" s="154">
        <v>12</v>
      </c>
      <c r="D2201" s="155"/>
      <c r="E2201" s="156">
        <v>312</v>
      </c>
      <c r="F2201" s="225"/>
      <c r="G2201" s="220"/>
      <c r="H2201" s="246">
        <f t="shared" ref="H2201:J2201" si="1135">SUM(H2202)</f>
        <v>2500</v>
      </c>
      <c r="I2201" s="246">
        <f t="shared" si="1135"/>
        <v>0</v>
      </c>
      <c r="J2201" s="246">
        <f t="shared" si="1135"/>
        <v>0</v>
      </c>
      <c r="K2201" s="246">
        <f t="shared" si="1123"/>
        <v>2500</v>
      </c>
    </row>
    <row r="2202" spans="1:11" s="243" customFormat="1" x14ac:dyDescent="0.2">
      <c r="A2202" s="213" t="s">
        <v>951</v>
      </c>
      <c r="B2202" s="213" t="s">
        <v>863</v>
      </c>
      <c r="C2202" s="217">
        <v>12</v>
      </c>
      <c r="D2202" s="215" t="s">
        <v>25</v>
      </c>
      <c r="E2202" s="219">
        <v>3121</v>
      </c>
      <c r="F2202" s="229" t="s">
        <v>22</v>
      </c>
      <c r="G2202" s="220"/>
      <c r="H2202" s="222">
        <v>2500</v>
      </c>
      <c r="I2202" s="222"/>
      <c r="J2202" s="222"/>
      <c r="K2202" s="222">
        <f t="shared" si="1123"/>
        <v>2500</v>
      </c>
    </row>
    <row r="2203" spans="1:11" s="243" customFormat="1" x14ac:dyDescent="0.2">
      <c r="A2203" s="326" t="s">
        <v>951</v>
      </c>
      <c r="B2203" s="326" t="s">
        <v>863</v>
      </c>
      <c r="C2203" s="154">
        <v>12</v>
      </c>
      <c r="D2203" s="155"/>
      <c r="E2203" s="156">
        <v>313</v>
      </c>
      <c r="F2203" s="225"/>
      <c r="G2203" s="220"/>
      <c r="H2203" s="246">
        <f t="shared" ref="H2203:J2203" si="1136">SUM(H2204:H2204)</f>
        <v>4000</v>
      </c>
      <c r="I2203" s="246">
        <f t="shared" si="1136"/>
        <v>0</v>
      </c>
      <c r="J2203" s="246">
        <f t="shared" si="1136"/>
        <v>0</v>
      </c>
      <c r="K2203" s="246">
        <f t="shared" si="1123"/>
        <v>4000</v>
      </c>
    </row>
    <row r="2204" spans="1:11" s="243" customFormat="1" x14ac:dyDescent="0.2">
      <c r="A2204" s="213" t="s">
        <v>951</v>
      </c>
      <c r="B2204" s="213" t="s">
        <v>863</v>
      </c>
      <c r="C2204" s="217">
        <v>12</v>
      </c>
      <c r="D2204" s="215" t="s">
        <v>25</v>
      </c>
      <c r="E2204" s="219">
        <v>3132</v>
      </c>
      <c r="F2204" s="229" t="s">
        <v>280</v>
      </c>
      <c r="G2204" s="220"/>
      <c r="H2204" s="222">
        <v>4000</v>
      </c>
      <c r="I2204" s="222"/>
      <c r="J2204" s="222"/>
      <c r="K2204" s="222">
        <f t="shared" si="1123"/>
        <v>4000</v>
      </c>
    </row>
    <row r="2205" spans="1:11" s="243" customFormat="1" x14ac:dyDescent="0.2">
      <c r="A2205" s="330" t="s">
        <v>951</v>
      </c>
      <c r="B2205" s="330" t="s">
        <v>863</v>
      </c>
      <c r="C2205" s="285">
        <v>12</v>
      </c>
      <c r="D2205" s="285"/>
      <c r="E2205" s="286">
        <v>32</v>
      </c>
      <c r="F2205" s="287"/>
      <c r="G2205" s="345"/>
      <c r="H2205" s="289">
        <f t="shared" ref="H2205:I2205" si="1137">H2206+H2208</f>
        <v>8900</v>
      </c>
      <c r="I2205" s="289">
        <f t="shared" si="1137"/>
        <v>0</v>
      </c>
      <c r="J2205" s="289">
        <f t="shared" ref="J2205" si="1138">J2206+J2208</f>
        <v>0</v>
      </c>
      <c r="K2205" s="289">
        <f t="shared" si="1123"/>
        <v>8900</v>
      </c>
    </row>
    <row r="2206" spans="1:11" s="243" customFormat="1" x14ac:dyDescent="0.2">
      <c r="A2206" s="326" t="s">
        <v>951</v>
      </c>
      <c r="B2206" s="326" t="s">
        <v>863</v>
      </c>
      <c r="C2206" s="154">
        <v>12</v>
      </c>
      <c r="D2206" s="155"/>
      <c r="E2206" s="156">
        <v>321</v>
      </c>
      <c r="F2206" s="225"/>
      <c r="G2206" s="220"/>
      <c r="H2206" s="246">
        <f>H2207</f>
        <v>400</v>
      </c>
      <c r="I2206" s="246">
        <f>I2207</f>
        <v>0</v>
      </c>
      <c r="J2206" s="246">
        <f>J2207</f>
        <v>0</v>
      </c>
      <c r="K2206" s="246">
        <f t="shared" si="1123"/>
        <v>400</v>
      </c>
    </row>
    <row r="2207" spans="1:11" s="243" customFormat="1" ht="30" x14ac:dyDescent="0.2">
      <c r="A2207" s="213" t="s">
        <v>951</v>
      </c>
      <c r="B2207" s="213" t="s">
        <v>863</v>
      </c>
      <c r="C2207" s="217">
        <v>12</v>
      </c>
      <c r="D2207" s="215" t="s">
        <v>25</v>
      </c>
      <c r="E2207" s="219">
        <v>3212</v>
      </c>
      <c r="F2207" s="229" t="s">
        <v>111</v>
      </c>
      <c r="G2207" s="220"/>
      <c r="H2207" s="222">
        <v>400</v>
      </c>
      <c r="I2207" s="222"/>
      <c r="J2207" s="222"/>
      <c r="K2207" s="222">
        <f t="shared" si="1123"/>
        <v>400</v>
      </c>
    </row>
    <row r="2208" spans="1:11" s="243" customFormat="1" x14ac:dyDescent="0.2">
      <c r="A2208" s="326" t="s">
        <v>951</v>
      </c>
      <c r="B2208" s="326" t="s">
        <v>863</v>
      </c>
      <c r="C2208" s="154">
        <v>12</v>
      </c>
      <c r="D2208" s="155"/>
      <c r="E2208" s="156">
        <v>323</v>
      </c>
      <c r="F2208" s="225"/>
      <c r="G2208" s="220"/>
      <c r="H2208" s="246">
        <f t="shared" ref="H2208:I2208" si="1139">SUM(H2209:H2210)</f>
        <v>8500</v>
      </c>
      <c r="I2208" s="246">
        <f t="shared" si="1139"/>
        <v>0</v>
      </c>
      <c r="J2208" s="246">
        <f t="shared" ref="J2208" si="1140">SUM(J2209:J2210)</f>
        <v>0</v>
      </c>
      <c r="K2208" s="246">
        <f t="shared" si="1123"/>
        <v>8500</v>
      </c>
    </row>
    <row r="2209" spans="1:11" s="243" customFormat="1" x14ac:dyDescent="0.2">
      <c r="A2209" s="213" t="s">
        <v>951</v>
      </c>
      <c r="B2209" s="213" t="s">
        <v>863</v>
      </c>
      <c r="C2209" s="217">
        <v>12</v>
      </c>
      <c r="D2209" s="215" t="s">
        <v>25</v>
      </c>
      <c r="E2209" s="219">
        <v>3233</v>
      </c>
      <c r="F2209" s="229" t="s">
        <v>119</v>
      </c>
      <c r="G2209" s="220"/>
      <c r="H2209" s="222">
        <v>1000</v>
      </c>
      <c r="I2209" s="222"/>
      <c r="J2209" s="222"/>
      <c r="K2209" s="222">
        <f t="shared" si="1123"/>
        <v>1000</v>
      </c>
    </row>
    <row r="2210" spans="1:11" s="243" customFormat="1" x14ac:dyDescent="0.2">
      <c r="A2210" s="213" t="s">
        <v>951</v>
      </c>
      <c r="B2210" s="213" t="s">
        <v>863</v>
      </c>
      <c r="C2210" s="217">
        <v>12</v>
      </c>
      <c r="D2210" s="215" t="s">
        <v>25</v>
      </c>
      <c r="E2210" s="219">
        <v>3239</v>
      </c>
      <c r="F2210" s="229" t="s">
        <v>41</v>
      </c>
      <c r="G2210" s="220"/>
      <c r="H2210" s="222">
        <v>7500</v>
      </c>
      <c r="I2210" s="222"/>
      <c r="J2210" s="222"/>
      <c r="K2210" s="222">
        <f t="shared" si="1123"/>
        <v>7500</v>
      </c>
    </row>
    <row r="2211" spans="1:11" s="243" customFormat="1" x14ac:dyDescent="0.2">
      <c r="A2211" s="330" t="s">
        <v>951</v>
      </c>
      <c r="B2211" s="330" t="s">
        <v>863</v>
      </c>
      <c r="C2211" s="285">
        <v>12</v>
      </c>
      <c r="D2211" s="285"/>
      <c r="E2211" s="286">
        <v>42</v>
      </c>
      <c r="F2211" s="287"/>
      <c r="G2211" s="345"/>
      <c r="H2211" s="289">
        <f t="shared" ref="H2211:J2211" si="1141">H2212</f>
        <v>1021500</v>
      </c>
      <c r="I2211" s="289">
        <f t="shared" si="1141"/>
        <v>0</v>
      </c>
      <c r="J2211" s="289">
        <f t="shared" si="1141"/>
        <v>0</v>
      </c>
      <c r="K2211" s="289">
        <f t="shared" si="1123"/>
        <v>1021500</v>
      </c>
    </row>
    <row r="2212" spans="1:11" s="243" customFormat="1" x14ac:dyDescent="0.2">
      <c r="A2212" s="326" t="s">
        <v>951</v>
      </c>
      <c r="B2212" s="326" t="s">
        <v>863</v>
      </c>
      <c r="C2212" s="154">
        <v>12</v>
      </c>
      <c r="D2212" s="155"/>
      <c r="E2212" s="156">
        <v>426</v>
      </c>
      <c r="F2212" s="225"/>
      <c r="G2212" s="220"/>
      <c r="H2212" s="242">
        <f t="shared" ref="H2212:J2212" si="1142">+H2213</f>
        <v>1021500</v>
      </c>
      <c r="I2212" s="242">
        <f t="shared" si="1142"/>
        <v>0</v>
      </c>
      <c r="J2212" s="242">
        <f t="shared" si="1142"/>
        <v>0</v>
      </c>
      <c r="K2212" s="242">
        <f t="shared" si="1123"/>
        <v>1021500</v>
      </c>
    </row>
    <row r="2213" spans="1:11" s="243" customFormat="1" x14ac:dyDescent="0.2">
      <c r="A2213" s="213" t="s">
        <v>951</v>
      </c>
      <c r="B2213" s="213" t="s">
        <v>863</v>
      </c>
      <c r="C2213" s="217">
        <v>12</v>
      </c>
      <c r="D2213" s="215" t="s">
        <v>25</v>
      </c>
      <c r="E2213" s="219">
        <v>4262</v>
      </c>
      <c r="F2213" s="229" t="s">
        <v>135</v>
      </c>
      <c r="G2213" s="220"/>
      <c r="H2213" s="244">
        <v>1021500</v>
      </c>
      <c r="I2213" s="244"/>
      <c r="J2213" s="244"/>
      <c r="K2213" s="244">
        <f t="shared" si="1123"/>
        <v>1021500</v>
      </c>
    </row>
    <row r="2214" spans="1:11" x14ac:dyDescent="0.2">
      <c r="A2214" s="330" t="s">
        <v>951</v>
      </c>
      <c r="B2214" s="330" t="s">
        <v>863</v>
      </c>
      <c r="C2214" s="285">
        <v>51</v>
      </c>
      <c r="D2214" s="330"/>
      <c r="E2214" s="286">
        <v>31</v>
      </c>
      <c r="F2214" s="287"/>
      <c r="G2214" s="287"/>
      <c r="H2214" s="317">
        <f t="shared" ref="H2214:I2214" si="1143">H2215+H2217+H2219</f>
        <v>88000</v>
      </c>
      <c r="I2214" s="317">
        <f t="shared" si="1143"/>
        <v>0</v>
      </c>
      <c r="J2214" s="317">
        <f t="shared" ref="J2214" si="1144">J2215+J2217+J2219</f>
        <v>0</v>
      </c>
      <c r="K2214" s="317">
        <f t="shared" si="1123"/>
        <v>88000</v>
      </c>
    </row>
    <row r="2215" spans="1:11" s="152" customFormat="1" x14ac:dyDescent="0.2">
      <c r="A2215" s="326" t="s">
        <v>951</v>
      </c>
      <c r="B2215" s="326" t="s">
        <v>863</v>
      </c>
      <c r="C2215" s="327">
        <v>51</v>
      </c>
      <c r="D2215" s="322"/>
      <c r="E2215" s="187">
        <v>311</v>
      </c>
      <c r="F2215" s="230"/>
      <c r="G2215" s="328"/>
      <c r="H2215" s="199">
        <f t="shared" ref="H2215:J2215" si="1145">H2216</f>
        <v>69000</v>
      </c>
      <c r="I2215" s="199">
        <f t="shared" si="1145"/>
        <v>0</v>
      </c>
      <c r="J2215" s="199">
        <f t="shared" si="1145"/>
        <v>0</v>
      </c>
      <c r="K2215" s="199">
        <f t="shared" si="1123"/>
        <v>69000</v>
      </c>
    </row>
    <row r="2216" spans="1:11" ht="15" x14ac:dyDescent="0.2">
      <c r="A2216" s="213" t="s">
        <v>951</v>
      </c>
      <c r="B2216" s="213" t="s">
        <v>863</v>
      </c>
      <c r="C2216" s="217">
        <v>51</v>
      </c>
      <c r="D2216" s="215" t="s">
        <v>25</v>
      </c>
      <c r="E2216" s="188">
        <v>3111</v>
      </c>
      <c r="F2216" s="228" t="s">
        <v>19</v>
      </c>
      <c r="H2216" s="222">
        <v>69000</v>
      </c>
      <c r="I2216" s="222"/>
      <c r="J2216" s="222"/>
      <c r="K2216" s="222">
        <f t="shared" si="1123"/>
        <v>69000</v>
      </c>
    </row>
    <row r="2217" spans="1:11" s="152" customFormat="1" x14ac:dyDescent="0.2">
      <c r="A2217" s="326" t="s">
        <v>951</v>
      </c>
      <c r="B2217" s="326" t="s">
        <v>863</v>
      </c>
      <c r="C2217" s="154">
        <v>51</v>
      </c>
      <c r="D2217" s="155"/>
      <c r="E2217" s="156">
        <v>312</v>
      </c>
      <c r="F2217" s="225"/>
      <c r="G2217" s="157"/>
      <c r="H2217" s="246">
        <f t="shared" ref="H2217:J2217" si="1146">SUM(H2218)</f>
        <v>7000</v>
      </c>
      <c r="I2217" s="246">
        <f t="shared" si="1146"/>
        <v>0</v>
      </c>
      <c r="J2217" s="246">
        <f t="shared" si="1146"/>
        <v>0</v>
      </c>
      <c r="K2217" s="246">
        <f t="shared" si="1123"/>
        <v>7000</v>
      </c>
    </row>
    <row r="2218" spans="1:11" s="223" customFormat="1" ht="15" x14ac:dyDescent="0.2">
      <c r="A2218" s="213" t="s">
        <v>951</v>
      </c>
      <c r="B2218" s="213" t="s">
        <v>863</v>
      </c>
      <c r="C2218" s="217">
        <v>51</v>
      </c>
      <c r="D2218" s="215" t="s">
        <v>25</v>
      </c>
      <c r="E2218" s="219">
        <v>3121</v>
      </c>
      <c r="F2218" s="229" t="s">
        <v>22</v>
      </c>
      <c r="G2218" s="220"/>
      <c r="H2218" s="222">
        <v>7000</v>
      </c>
      <c r="I2218" s="222"/>
      <c r="J2218" s="222"/>
      <c r="K2218" s="222">
        <f t="shared" si="1123"/>
        <v>7000</v>
      </c>
    </row>
    <row r="2219" spans="1:11" s="152" customFormat="1" x14ac:dyDescent="0.2">
      <c r="A2219" s="326" t="s">
        <v>951</v>
      </c>
      <c r="B2219" s="326" t="s">
        <v>863</v>
      </c>
      <c r="C2219" s="154">
        <v>51</v>
      </c>
      <c r="D2219" s="155"/>
      <c r="E2219" s="156">
        <v>313</v>
      </c>
      <c r="F2219" s="225"/>
      <c r="G2219" s="157"/>
      <c r="H2219" s="246">
        <f>H2220</f>
        <v>12000</v>
      </c>
      <c r="I2219" s="246">
        <f>I2220</f>
        <v>0</v>
      </c>
      <c r="J2219" s="246">
        <f>J2220</f>
        <v>0</v>
      </c>
      <c r="K2219" s="246">
        <f t="shared" si="1123"/>
        <v>12000</v>
      </c>
    </row>
    <row r="2220" spans="1:11" s="223" customFormat="1" ht="15" x14ac:dyDescent="0.2">
      <c r="A2220" s="213" t="s">
        <v>951</v>
      </c>
      <c r="B2220" s="213" t="s">
        <v>863</v>
      </c>
      <c r="C2220" s="217">
        <v>51</v>
      </c>
      <c r="D2220" s="215" t="s">
        <v>25</v>
      </c>
      <c r="E2220" s="219">
        <v>3132</v>
      </c>
      <c r="F2220" s="229" t="s">
        <v>280</v>
      </c>
      <c r="G2220" s="220"/>
      <c r="H2220" s="222">
        <v>12000</v>
      </c>
      <c r="I2220" s="222"/>
      <c r="J2220" s="222"/>
      <c r="K2220" s="222">
        <f t="shared" si="1123"/>
        <v>12000</v>
      </c>
    </row>
    <row r="2221" spans="1:11" s="166" customFormat="1" x14ac:dyDescent="0.2">
      <c r="A2221" s="330" t="s">
        <v>951</v>
      </c>
      <c r="B2221" s="330" t="s">
        <v>863</v>
      </c>
      <c r="C2221" s="285">
        <v>51</v>
      </c>
      <c r="D2221" s="285"/>
      <c r="E2221" s="286">
        <v>32</v>
      </c>
      <c r="F2221" s="287"/>
      <c r="G2221" s="288"/>
      <c r="H2221" s="289">
        <f>H2222+H2224</f>
        <v>30900</v>
      </c>
      <c r="I2221" s="289">
        <f>I2222+I2224</f>
        <v>0</v>
      </c>
      <c r="J2221" s="289">
        <f>J2222+J2224</f>
        <v>0</v>
      </c>
      <c r="K2221" s="289">
        <f t="shared" si="1123"/>
        <v>30900</v>
      </c>
    </row>
    <row r="2222" spans="1:11" s="152" customFormat="1" x14ac:dyDescent="0.2">
      <c r="A2222" s="326" t="s">
        <v>951</v>
      </c>
      <c r="B2222" s="326" t="s">
        <v>863</v>
      </c>
      <c r="C2222" s="154">
        <v>51</v>
      </c>
      <c r="D2222" s="155"/>
      <c r="E2222" s="156">
        <v>321</v>
      </c>
      <c r="F2222" s="225"/>
      <c r="G2222" s="157"/>
      <c r="H2222" s="246">
        <f>H2223</f>
        <v>900</v>
      </c>
      <c r="I2222" s="246">
        <f>I2223</f>
        <v>0</v>
      </c>
      <c r="J2222" s="246">
        <f>J2223</f>
        <v>0</v>
      </c>
      <c r="K2222" s="246">
        <f t="shared" si="1123"/>
        <v>900</v>
      </c>
    </row>
    <row r="2223" spans="1:11" s="223" customFormat="1" ht="30" x14ac:dyDescent="0.2">
      <c r="A2223" s="213" t="s">
        <v>951</v>
      </c>
      <c r="B2223" s="213" t="s">
        <v>863</v>
      </c>
      <c r="C2223" s="217">
        <v>51</v>
      </c>
      <c r="D2223" s="215" t="s">
        <v>25</v>
      </c>
      <c r="E2223" s="219">
        <v>3212</v>
      </c>
      <c r="F2223" s="229" t="s">
        <v>111</v>
      </c>
      <c r="G2223" s="220"/>
      <c r="H2223" s="222">
        <v>900</v>
      </c>
      <c r="I2223" s="222"/>
      <c r="J2223" s="222"/>
      <c r="K2223" s="222">
        <f t="shared" si="1123"/>
        <v>900</v>
      </c>
    </row>
    <row r="2224" spans="1:11" s="167" customFormat="1" x14ac:dyDescent="0.2">
      <c r="A2224" s="326" t="s">
        <v>951</v>
      </c>
      <c r="B2224" s="326" t="s">
        <v>863</v>
      </c>
      <c r="C2224" s="154">
        <v>51</v>
      </c>
      <c r="D2224" s="155"/>
      <c r="E2224" s="156">
        <v>323</v>
      </c>
      <c r="F2224" s="225"/>
      <c r="G2224" s="157"/>
      <c r="H2224" s="246">
        <f>H2225</f>
        <v>30000</v>
      </c>
      <c r="I2224" s="246">
        <f>I2225</f>
        <v>0</v>
      </c>
      <c r="J2224" s="246">
        <f>J2225</f>
        <v>0</v>
      </c>
      <c r="K2224" s="246">
        <f t="shared" si="1123"/>
        <v>30000</v>
      </c>
    </row>
    <row r="2225" spans="1:11" s="223" customFormat="1" ht="15" x14ac:dyDescent="0.2">
      <c r="A2225" s="213" t="s">
        <v>951</v>
      </c>
      <c r="B2225" s="213" t="s">
        <v>863</v>
      </c>
      <c r="C2225" s="217">
        <v>51</v>
      </c>
      <c r="D2225" s="215" t="s">
        <v>25</v>
      </c>
      <c r="E2225" s="219">
        <v>3239</v>
      </c>
      <c r="F2225" s="229" t="s">
        <v>41</v>
      </c>
      <c r="G2225" s="342"/>
      <c r="H2225" s="222">
        <v>30000</v>
      </c>
      <c r="I2225" s="222"/>
      <c r="J2225" s="222"/>
      <c r="K2225" s="222">
        <f t="shared" si="1123"/>
        <v>30000</v>
      </c>
    </row>
    <row r="2226" spans="1:11" s="223" customFormat="1" x14ac:dyDescent="0.2">
      <c r="A2226" s="330" t="s">
        <v>951</v>
      </c>
      <c r="B2226" s="330" t="s">
        <v>863</v>
      </c>
      <c r="C2226" s="285">
        <v>51</v>
      </c>
      <c r="D2226" s="285"/>
      <c r="E2226" s="286">
        <v>42</v>
      </c>
      <c r="F2226" s="287"/>
      <c r="G2226" s="288"/>
      <c r="H2226" s="289">
        <f t="shared" ref="H2226:J2226" si="1147">H2227</f>
        <v>1760000</v>
      </c>
      <c r="I2226" s="289">
        <f t="shared" si="1147"/>
        <v>0</v>
      </c>
      <c r="J2226" s="289">
        <f t="shared" si="1147"/>
        <v>0</v>
      </c>
      <c r="K2226" s="289">
        <f t="shared" si="1123"/>
        <v>1760000</v>
      </c>
    </row>
    <row r="2227" spans="1:11" s="167" customFormat="1" x14ac:dyDescent="0.2">
      <c r="A2227" s="326" t="s">
        <v>951</v>
      </c>
      <c r="B2227" s="326" t="s">
        <v>863</v>
      </c>
      <c r="C2227" s="154">
        <v>51</v>
      </c>
      <c r="D2227" s="155"/>
      <c r="E2227" s="156">
        <v>426</v>
      </c>
      <c r="F2227" s="225"/>
      <c r="G2227" s="157"/>
      <c r="H2227" s="242">
        <f>+H2228</f>
        <v>1760000</v>
      </c>
      <c r="I2227" s="242">
        <f>+I2228</f>
        <v>0</v>
      </c>
      <c r="J2227" s="242">
        <f>+J2228</f>
        <v>0</v>
      </c>
      <c r="K2227" s="242">
        <f t="shared" si="1123"/>
        <v>1760000</v>
      </c>
    </row>
    <row r="2228" spans="1:11" s="167" customFormat="1" x14ac:dyDescent="0.2">
      <c r="A2228" s="213" t="s">
        <v>951</v>
      </c>
      <c r="B2228" s="213" t="s">
        <v>863</v>
      </c>
      <c r="C2228" s="217">
        <v>51</v>
      </c>
      <c r="D2228" s="215" t="s">
        <v>25</v>
      </c>
      <c r="E2228" s="219">
        <v>4262</v>
      </c>
      <c r="F2228" s="229" t="s">
        <v>135</v>
      </c>
      <c r="G2228" s="220"/>
      <c r="H2228" s="244">
        <v>1760000</v>
      </c>
      <c r="I2228" s="244"/>
      <c r="J2228" s="244"/>
      <c r="K2228" s="244">
        <f t="shared" si="1123"/>
        <v>1760000</v>
      </c>
    </row>
    <row r="2229" spans="1:11" s="243" customFormat="1" x14ac:dyDescent="0.2">
      <c r="A2229" s="330" t="s">
        <v>951</v>
      </c>
      <c r="B2229" s="330" t="s">
        <v>863</v>
      </c>
      <c r="C2229" s="285">
        <v>559</v>
      </c>
      <c r="D2229" s="330"/>
      <c r="E2229" s="286">
        <v>31</v>
      </c>
      <c r="F2229" s="287"/>
      <c r="G2229" s="287"/>
      <c r="H2229" s="317">
        <f t="shared" ref="H2229:I2229" si="1148">H2230+H2232+H2234</f>
        <v>99000</v>
      </c>
      <c r="I2229" s="317">
        <f t="shared" si="1148"/>
        <v>0</v>
      </c>
      <c r="J2229" s="317">
        <f t="shared" ref="J2229" si="1149">J2230+J2232+J2234</f>
        <v>0</v>
      </c>
      <c r="K2229" s="317">
        <f t="shared" si="1123"/>
        <v>99000</v>
      </c>
    </row>
    <row r="2230" spans="1:11" s="152" customFormat="1" x14ac:dyDescent="0.2">
      <c r="A2230" s="326" t="s">
        <v>951</v>
      </c>
      <c r="B2230" s="326" t="s">
        <v>863</v>
      </c>
      <c r="C2230" s="327">
        <v>559</v>
      </c>
      <c r="D2230" s="322"/>
      <c r="E2230" s="187">
        <v>311</v>
      </c>
      <c r="F2230" s="230"/>
      <c r="G2230" s="328"/>
      <c r="H2230" s="199">
        <f t="shared" ref="H2230:J2230" si="1150">H2231</f>
        <v>78000</v>
      </c>
      <c r="I2230" s="199">
        <f t="shared" si="1150"/>
        <v>0</v>
      </c>
      <c r="J2230" s="199">
        <f t="shared" si="1150"/>
        <v>0</v>
      </c>
      <c r="K2230" s="199">
        <f t="shared" si="1123"/>
        <v>78000</v>
      </c>
    </row>
    <row r="2231" spans="1:11" ht="15" x14ac:dyDescent="0.2">
      <c r="A2231" s="213" t="s">
        <v>951</v>
      </c>
      <c r="B2231" s="213" t="s">
        <v>863</v>
      </c>
      <c r="C2231" s="217">
        <v>559</v>
      </c>
      <c r="D2231" s="215" t="s">
        <v>25</v>
      </c>
      <c r="E2231" s="188">
        <v>3111</v>
      </c>
      <c r="F2231" s="228" t="s">
        <v>19</v>
      </c>
      <c r="H2231" s="222">
        <v>78000</v>
      </c>
      <c r="I2231" s="222"/>
      <c r="J2231" s="222"/>
      <c r="K2231" s="222">
        <f t="shared" si="1123"/>
        <v>78000</v>
      </c>
    </row>
    <row r="2232" spans="1:11" s="152" customFormat="1" x14ac:dyDescent="0.2">
      <c r="A2232" s="326" t="s">
        <v>951</v>
      </c>
      <c r="B2232" s="326" t="s">
        <v>863</v>
      </c>
      <c r="C2232" s="154">
        <v>559</v>
      </c>
      <c r="D2232" s="155"/>
      <c r="E2232" s="156">
        <v>312</v>
      </c>
      <c r="F2232" s="225"/>
      <c r="G2232" s="157"/>
      <c r="H2232" s="246">
        <f t="shared" ref="H2232:J2232" si="1151">SUM(H2233)</f>
        <v>8000</v>
      </c>
      <c r="I2232" s="246">
        <f t="shared" si="1151"/>
        <v>0</v>
      </c>
      <c r="J2232" s="246">
        <f t="shared" si="1151"/>
        <v>0</v>
      </c>
      <c r="K2232" s="246">
        <f t="shared" si="1123"/>
        <v>8000</v>
      </c>
    </row>
    <row r="2233" spans="1:11" ht="15" x14ac:dyDescent="0.2">
      <c r="A2233" s="213" t="s">
        <v>951</v>
      </c>
      <c r="B2233" s="213" t="s">
        <v>863</v>
      </c>
      <c r="C2233" s="217">
        <v>559</v>
      </c>
      <c r="D2233" s="215" t="s">
        <v>25</v>
      </c>
      <c r="E2233" s="219">
        <v>3121</v>
      </c>
      <c r="F2233" s="229" t="s">
        <v>22</v>
      </c>
      <c r="G2233" s="220"/>
      <c r="H2233" s="222">
        <v>8000</v>
      </c>
      <c r="I2233" s="222"/>
      <c r="J2233" s="222"/>
      <c r="K2233" s="222">
        <f t="shared" si="1123"/>
        <v>8000</v>
      </c>
    </row>
    <row r="2234" spans="1:11" s="152" customFormat="1" x14ac:dyDescent="0.2">
      <c r="A2234" s="326" t="s">
        <v>951</v>
      </c>
      <c r="B2234" s="326" t="s">
        <v>863</v>
      </c>
      <c r="C2234" s="154">
        <v>559</v>
      </c>
      <c r="D2234" s="155"/>
      <c r="E2234" s="156">
        <v>313</v>
      </c>
      <c r="F2234" s="225"/>
      <c r="G2234" s="157"/>
      <c r="H2234" s="246">
        <f t="shared" ref="H2234:J2234" si="1152">SUM(H2235:H2235)</f>
        <v>13000</v>
      </c>
      <c r="I2234" s="246">
        <f t="shared" si="1152"/>
        <v>0</v>
      </c>
      <c r="J2234" s="246">
        <f t="shared" si="1152"/>
        <v>0</v>
      </c>
      <c r="K2234" s="246">
        <f t="shared" si="1123"/>
        <v>13000</v>
      </c>
    </row>
    <row r="2235" spans="1:11" s="223" customFormat="1" ht="15" x14ac:dyDescent="0.2">
      <c r="A2235" s="213" t="s">
        <v>951</v>
      </c>
      <c r="B2235" s="213" t="s">
        <v>863</v>
      </c>
      <c r="C2235" s="217">
        <v>559</v>
      </c>
      <c r="D2235" s="215" t="s">
        <v>25</v>
      </c>
      <c r="E2235" s="219">
        <v>3132</v>
      </c>
      <c r="F2235" s="229" t="s">
        <v>280</v>
      </c>
      <c r="G2235" s="220"/>
      <c r="H2235" s="222">
        <v>13000</v>
      </c>
      <c r="I2235" s="222"/>
      <c r="J2235" s="222"/>
      <c r="K2235" s="222">
        <f t="shared" si="1123"/>
        <v>13000</v>
      </c>
    </row>
    <row r="2236" spans="1:11" s="152" customFormat="1" x14ac:dyDescent="0.2">
      <c r="A2236" s="330" t="s">
        <v>951</v>
      </c>
      <c r="B2236" s="330" t="s">
        <v>863</v>
      </c>
      <c r="C2236" s="285">
        <v>559</v>
      </c>
      <c r="D2236" s="285"/>
      <c r="E2236" s="286">
        <v>32</v>
      </c>
      <c r="F2236" s="287"/>
      <c r="G2236" s="288"/>
      <c r="H2236" s="289">
        <f>H2237+H2239</f>
        <v>44400</v>
      </c>
      <c r="I2236" s="289">
        <f>I2237+I2239</f>
        <v>0</v>
      </c>
      <c r="J2236" s="289">
        <f>J2237+J2239</f>
        <v>0</v>
      </c>
      <c r="K2236" s="289">
        <f t="shared" si="1123"/>
        <v>44400</v>
      </c>
    </row>
    <row r="2237" spans="1:11" s="223" customFormat="1" x14ac:dyDescent="0.2">
      <c r="A2237" s="326" t="s">
        <v>951</v>
      </c>
      <c r="B2237" s="326" t="s">
        <v>863</v>
      </c>
      <c r="C2237" s="154">
        <v>559</v>
      </c>
      <c r="D2237" s="155"/>
      <c r="E2237" s="156">
        <v>321</v>
      </c>
      <c r="F2237" s="225"/>
      <c r="G2237" s="157"/>
      <c r="H2237" s="246">
        <f t="shared" ref="H2237:J2237" si="1153">SUM(H2238:H2238)</f>
        <v>900</v>
      </c>
      <c r="I2237" s="246">
        <f t="shared" si="1153"/>
        <v>0</v>
      </c>
      <c r="J2237" s="246">
        <f t="shared" si="1153"/>
        <v>0</v>
      </c>
      <c r="K2237" s="246">
        <f t="shared" si="1123"/>
        <v>900</v>
      </c>
    </row>
    <row r="2238" spans="1:11" s="166" customFormat="1" ht="30" x14ac:dyDescent="0.2">
      <c r="A2238" s="213" t="s">
        <v>951</v>
      </c>
      <c r="B2238" s="213" t="s">
        <v>863</v>
      </c>
      <c r="C2238" s="217">
        <v>559</v>
      </c>
      <c r="D2238" s="215" t="s">
        <v>25</v>
      </c>
      <c r="E2238" s="219">
        <v>3212</v>
      </c>
      <c r="F2238" s="229" t="s">
        <v>111</v>
      </c>
      <c r="G2238" s="347"/>
      <c r="H2238" s="222">
        <v>900</v>
      </c>
      <c r="I2238" s="222"/>
      <c r="J2238" s="222"/>
      <c r="K2238" s="222">
        <f t="shared" si="1123"/>
        <v>900</v>
      </c>
    </row>
    <row r="2239" spans="1:11" s="152" customFormat="1" x14ac:dyDescent="0.2">
      <c r="A2239" s="326" t="s">
        <v>951</v>
      </c>
      <c r="B2239" s="326" t="s">
        <v>863</v>
      </c>
      <c r="C2239" s="154">
        <v>559</v>
      </c>
      <c r="D2239" s="155"/>
      <c r="E2239" s="156">
        <v>323</v>
      </c>
      <c r="F2239" s="225"/>
      <c r="G2239" s="157"/>
      <c r="H2239" s="246">
        <f t="shared" ref="H2239:I2239" si="1154">SUM(H2240:H2241)</f>
        <v>43500</v>
      </c>
      <c r="I2239" s="246">
        <f t="shared" si="1154"/>
        <v>0</v>
      </c>
      <c r="J2239" s="246">
        <f t="shared" ref="J2239" si="1155">SUM(J2240:J2241)</f>
        <v>0</v>
      </c>
      <c r="K2239" s="246">
        <f t="shared" si="1123"/>
        <v>43500</v>
      </c>
    </row>
    <row r="2240" spans="1:11" s="223" customFormat="1" ht="15" x14ac:dyDescent="0.2">
      <c r="A2240" s="213" t="s">
        <v>951</v>
      </c>
      <c r="B2240" s="213" t="s">
        <v>863</v>
      </c>
      <c r="C2240" s="217">
        <v>559</v>
      </c>
      <c r="D2240" s="215" t="s">
        <v>25</v>
      </c>
      <c r="E2240" s="219">
        <v>3233</v>
      </c>
      <c r="F2240" s="229" t="s">
        <v>119</v>
      </c>
      <c r="G2240" s="342"/>
      <c r="H2240" s="222">
        <v>1000</v>
      </c>
      <c r="I2240" s="222"/>
      <c r="J2240" s="222"/>
      <c r="K2240" s="222">
        <f t="shared" si="1123"/>
        <v>1000</v>
      </c>
    </row>
    <row r="2241" spans="1:11" s="167" customFormat="1" x14ac:dyDescent="0.2">
      <c r="A2241" s="213" t="s">
        <v>951</v>
      </c>
      <c r="B2241" s="213" t="s">
        <v>863</v>
      </c>
      <c r="C2241" s="217">
        <v>559</v>
      </c>
      <c r="D2241" s="215" t="s">
        <v>25</v>
      </c>
      <c r="E2241" s="219">
        <v>3239</v>
      </c>
      <c r="F2241" s="229" t="s">
        <v>41</v>
      </c>
      <c r="G2241" s="342"/>
      <c r="H2241" s="222">
        <v>42500</v>
      </c>
      <c r="I2241" s="222"/>
      <c r="J2241" s="222"/>
      <c r="K2241" s="222">
        <f t="shared" si="1123"/>
        <v>42500</v>
      </c>
    </row>
    <row r="2242" spans="1:11" s="223" customFormat="1" x14ac:dyDescent="0.2">
      <c r="A2242" s="330" t="s">
        <v>951</v>
      </c>
      <c r="B2242" s="330" t="s">
        <v>863</v>
      </c>
      <c r="C2242" s="285">
        <v>559</v>
      </c>
      <c r="D2242" s="285"/>
      <c r="E2242" s="286">
        <v>42</v>
      </c>
      <c r="F2242" s="287"/>
      <c r="G2242" s="288"/>
      <c r="H2242" s="289">
        <f t="shared" ref="H2242:J2242" si="1156">H2243</f>
        <v>3697000</v>
      </c>
      <c r="I2242" s="289">
        <f t="shared" si="1156"/>
        <v>0</v>
      </c>
      <c r="J2242" s="289">
        <f t="shared" si="1156"/>
        <v>0</v>
      </c>
      <c r="K2242" s="289">
        <f t="shared" si="1123"/>
        <v>3697000</v>
      </c>
    </row>
    <row r="2243" spans="1:11" s="223" customFormat="1" x14ac:dyDescent="0.2">
      <c r="A2243" s="326" t="s">
        <v>951</v>
      </c>
      <c r="B2243" s="326" t="s">
        <v>863</v>
      </c>
      <c r="C2243" s="154">
        <v>559</v>
      </c>
      <c r="D2243" s="155"/>
      <c r="E2243" s="156">
        <v>426</v>
      </c>
      <c r="F2243" s="225"/>
      <c r="G2243" s="157"/>
      <c r="H2243" s="242">
        <f t="shared" ref="H2243:J2243" si="1157">+H2244</f>
        <v>3697000</v>
      </c>
      <c r="I2243" s="242">
        <f t="shared" si="1157"/>
        <v>0</v>
      </c>
      <c r="J2243" s="242">
        <f t="shared" si="1157"/>
        <v>0</v>
      </c>
      <c r="K2243" s="242">
        <f t="shared" ref="K2243:K2306" si="1158">H2243-I2243+J2243</f>
        <v>3697000</v>
      </c>
    </row>
    <row r="2244" spans="1:11" s="223" customFormat="1" ht="15" x14ac:dyDescent="0.2">
      <c r="A2244" s="213" t="s">
        <v>951</v>
      </c>
      <c r="B2244" s="213" t="s">
        <v>863</v>
      </c>
      <c r="C2244" s="217">
        <v>559</v>
      </c>
      <c r="D2244" s="215" t="s">
        <v>25</v>
      </c>
      <c r="E2244" s="219">
        <v>4262</v>
      </c>
      <c r="F2244" s="229" t="s">
        <v>135</v>
      </c>
      <c r="G2244" s="220"/>
      <c r="H2244" s="244">
        <v>3697000</v>
      </c>
      <c r="I2244" s="244"/>
      <c r="J2244" s="244"/>
      <c r="K2244" s="244">
        <f t="shared" si="1158"/>
        <v>3697000</v>
      </c>
    </row>
    <row r="2245" spans="1:11" s="223" customFormat="1" ht="67.5" x14ac:dyDescent="0.2">
      <c r="A2245" s="296" t="s">
        <v>951</v>
      </c>
      <c r="B2245" s="296" t="s">
        <v>864</v>
      </c>
      <c r="C2245" s="296"/>
      <c r="D2245" s="296"/>
      <c r="E2245" s="297"/>
      <c r="F2245" s="299" t="s">
        <v>831</v>
      </c>
      <c r="G2245" s="300" t="s">
        <v>688</v>
      </c>
      <c r="H2245" s="301">
        <f>+H2246+H2253+H2259+H2266+H2272</f>
        <v>11417100</v>
      </c>
      <c r="I2245" s="301">
        <f>+I2246+I2253+I2259+I2266+I2272</f>
        <v>0</v>
      </c>
      <c r="J2245" s="301">
        <f>+J2246+J2253+J2259+J2266+J2272</f>
        <v>8500000</v>
      </c>
      <c r="K2245" s="301">
        <f t="shared" si="1158"/>
        <v>19917100</v>
      </c>
    </row>
    <row r="2246" spans="1:11" s="223" customFormat="1" x14ac:dyDescent="0.2">
      <c r="A2246" s="330" t="s">
        <v>951</v>
      </c>
      <c r="B2246" s="330" t="s">
        <v>864</v>
      </c>
      <c r="C2246" s="285">
        <v>43</v>
      </c>
      <c r="D2246" s="330"/>
      <c r="E2246" s="286">
        <v>31</v>
      </c>
      <c r="F2246" s="287"/>
      <c r="G2246" s="287"/>
      <c r="H2246" s="317">
        <f>H2247+H2249+H2251</f>
        <v>34500</v>
      </c>
      <c r="I2246" s="317">
        <f>I2247+I2249+I2251</f>
        <v>0</v>
      </c>
      <c r="J2246" s="317">
        <f>J2247+J2249+J2251</f>
        <v>0</v>
      </c>
      <c r="K2246" s="317">
        <f t="shared" si="1158"/>
        <v>34500</v>
      </c>
    </row>
    <row r="2247" spans="1:11" s="223" customFormat="1" x14ac:dyDescent="0.2">
      <c r="A2247" s="326" t="s">
        <v>951</v>
      </c>
      <c r="B2247" s="326" t="s">
        <v>864</v>
      </c>
      <c r="C2247" s="327">
        <v>43</v>
      </c>
      <c r="D2247" s="322"/>
      <c r="E2247" s="187">
        <v>311</v>
      </c>
      <c r="F2247" s="230"/>
      <c r="G2247" s="328"/>
      <c r="H2247" s="199">
        <f>H2248</f>
        <v>27000</v>
      </c>
      <c r="I2247" s="199">
        <f>I2248</f>
        <v>0</v>
      </c>
      <c r="J2247" s="199">
        <f>J2248</f>
        <v>0</v>
      </c>
      <c r="K2247" s="199">
        <f t="shared" si="1158"/>
        <v>27000</v>
      </c>
    </row>
    <row r="2248" spans="1:11" s="223" customFormat="1" ht="15" x14ac:dyDescent="0.2">
      <c r="A2248" s="213" t="s">
        <v>951</v>
      </c>
      <c r="B2248" s="213" t="s">
        <v>864</v>
      </c>
      <c r="C2248" s="214">
        <v>43</v>
      </c>
      <c r="D2248" s="215" t="s">
        <v>25</v>
      </c>
      <c r="E2248" s="188">
        <v>3111</v>
      </c>
      <c r="F2248" s="228" t="s">
        <v>19</v>
      </c>
      <c r="G2248" s="208"/>
      <c r="H2248" s="222">
        <v>27000</v>
      </c>
      <c r="I2248" s="222"/>
      <c r="J2248" s="222"/>
      <c r="K2248" s="222">
        <f t="shared" si="1158"/>
        <v>27000</v>
      </c>
    </row>
    <row r="2249" spans="1:11" s="223" customFormat="1" x14ac:dyDescent="0.2">
      <c r="A2249" s="326" t="s">
        <v>951</v>
      </c>
      <c r="B2249" s="326" t="s">
        <v>864</v>
      </c>
      <c r="C2249" s="154">
        <v>43</v>
      </c>
      <c r="D2249" s="155"/>
      <c r="E2249" s="156">
        <v>312</v>
      </c>
      <c r="F2249" s="225"/>
      <c r="G2249" s="157"/>
      <c r="H2249" s="246">
        <f t="shared" ref="H2249:J2249" si="1159">SUM(H2250)</f>
        <v>3000</v>
      </c>
      <c r="I2249" s="246">
        <f t="shared" si="1159"/>
        <v>0</v>
      </c>
      <c r="J2249" s="246">
        <f t="shared" si="1159"/>
        <v>0</v>
      </c>
      <c r="K2249" s="246">
        <f t="shared" si="1158"/>
        <v>3000</v>
      </c>
    </row>
    <row r="2250" spans="1:11" s="223" customFormat="1" ht="15" x14ac:dyDescent="0.2">
      <c r="A2250" s="213" t="s">
        <v>951</v>
      </c>
      <c r="B2250" s="213" t="s">
        <v>864</v>
      </c>
      <c r="C2250" s="217">
        <v>43</v>
      </c>
      <c r="D2250" s="215" t="s">
        <v>25</v>
      </c>
      <c r="E2250" s="219">
        <v>3121</v>
      </c>
      <c r="F2250" s="229" t="s">
        <v>22</v>
      </c>
      <c r="G2250" s="220"/>
      <c r="H2250" s="222">
        <v>3000</v>
      </c>
      <c r="I2250" s="222"/>
      <c r="J2250" s="222"/>
      <c r="K2250" s="222">
        <f t="shared" si="1158"/>
        <v>3000</v>
      </c>
    </row>
    <row r="2251" spans="1:11" s="223" customFormat="1" x14ac:dyDescent="0.2">
      <c r="A2251" s="326" t="s">
        <v>951</v>
      </c>
      <c r="B2251" s="326" t="s">
        <v>864</v>
      </c>
      <c r="C2251" s="154">
        <v>43</v>
      </c>
      <c r="D2251" s="155"/>
      <c r="E2251" s="156">
        <v>313</v>
      </c>
      <c r="F2251" s="225"/>
      <c r="G2251" s="157"/>
      <c r="H2251" s="246">
        <f>H2252</f>
        <v>4500</v>
      </c>
      <c r="I2251" s="246">
        <f>I2252</f>
        <v>0</v>
      </c>
      <c r="J2251" s="246">
        <f>J2252</f>
        <v>0</v>
      </c>
      <c r="K2251" s="246">
        <f t="shared" si="1158"/>
        <v>4500</v>
      </c>
    </row>
    <row r="2252" spans="1:11" s="223" customFormat="1" ht="15" x14ac:dyDescent="0.2">
      <c r="A2252" s="213" t="s">
        <v>951</v>
      </c>
      <c r="B2252" s="213" t="s">
        <v>864</v>
      </c>
      <c r="C2252" s="217">
        <v>43</v>
      </c>
      <c r="D2252" s="215" t="s">
        <v>25</v>
      </c>
      <c r="E2252" s="219">
        <v>3132</v>
      </c>
      <c r="F2252" s="229" t="s">
        <v>280</v>
      </c>
      <c r="G2252" s="220"/>
      <c r="H2252" s="222">
        <v>4500</v>
      </c>
      <c r="I2252" s="222"/>
      <c r="J2252" s="222"/>
      <c r="K2252" s="222">
        <f t="shared" si="1158"/>
        <v>4500</v>
      </c>
    </row>
    <row r="2253" spans="1:11" s="223" customFormat="1" x14ac:dyDescent="0.2">
      <c r="A2253" s="302" t="s">
        <v>951</v>
      </c>
      <c r="B2253" s="302" t="s">
        <v>864</v>
      </c>
      <c r="C2253" s="285">
        <v>43</v>
      </c>
      <c r="D2253" s="285"/>
      <c r="E2253" s="286">
        <v>32</v>
      </c>
      <c r="F2253" s="287"/>
      <c r="G2253" s="288"/>
      <c r="H2253" s="289">
        <f t="shared" ref="H2253:I2253" si="1160">H2254+H2256</f>
        <v>104300</v>
      </c>
      <c r="I2253" s="289">
        <f t="shared" si="1160"/>
        <v>0</v>
      </c>
      <c r="J2253" s="289">
        <f t="shared" ref="J2253" si="1161">J2254+J2256</f>
        <v>0</v>
      </c>
      <c r="K2253" s="289">
        <f t="shared" si="1158"/>
        <v>104300</v>
      </c>
    </row>
    <row r="2254" spans="1:11" s="223" customFormat="1" x14ac:dyDescent="0.2">
      <c r="A2254" s="326" t="s">
        <v>951</v>
      </c>
      <c r="B2254" s="326" t="s">
        <v>864</v>
      </c>
      <c r="C2254" s="154">
        <v>43</v>
      </c>
      <c r="D2254" s="155"/>
      <c r="E2254" s="156">
        <v>321</v>
      </c>
      <c r="F2254" s="225"/>
      <c r="G2254" s="157"/>
      <c r="H2254" s="246">
        <f>H2255</f>
        <v>300</v>
      </c>
      <c r="I2254" s="246">
        <f>I2255</f>
        <v>0</v>
      </c>
      <c r="J2254" s="246">
        <f>J2255</f>
        <v>0</v>
      </c>
      <c r="K2254" s="246">
        <f t="shared" si="1158"/>
        <v>300</v>
      </c>
    </row>
    <row r="2255" spans="1:11" s="223" customFormat="1" ht="30" x14ac:dyDescent="0.2">
      <c r="A2255" s="213" t="s">
        <v>951</v>
      </c>
      <c r="B2255" s="213" t="s">
        <v>864</v>
      </c>
      <c r="C2255" s="217">
        <v>43</v>
      </c>
      <c r="D2255" s="215" t="s">
        <v>25</v>
      </c>
      <c r="E2255" s="219">
        <v>3212</v>
      </c>
      <c r="F2255" s="229" t="s">
        <v>111</v>
      </c>
      <c r="G2255" s="220"/>
      <c r="H2255" s="222">
        <v>300</v>
      </c>
      <c r="I2255" s="222"/>
      <c r="J2255" s="222"/>
      <c r="K2255" s="222">
        <f t="shared" si="1158"/>
        <v>300</v>
      </c>
    </row>
    <row r="2256" spans="1:11" s="223" customFormat="1" x14ac:dyDescent="0.2">
      <c r="A2256" s="326" t="s">
        <v>951</v>
      </c>
      <c r="B2256" s="326" t="s">
        <v>864</v>
      </c>
      <c r="C2256" s="154">
        <v>43</v>
      </c>
      <c r="D2256" s="155"/>
      <c r="E2256" s="156">
        <v>323</v>
      </c>
      <c r="F2256" s="225"/>
      <c r="G2256" s="157"/>
      <c r="H2256" s="246">
        <f t="shared" ref="H2256:I2256" si="1162">SUM(H2257:H2258)</f>
        <v>104000</v>
      </c>
      <c r="I2256" s="246">
        <f t="shared" si="1162"/>
        <v>0</v>
      </c>
      <c r="J2256" s="246">
        <f t="shared" ref="J2256" si="1163">SUM(J2257:J2258)</f>
        <v>0</v>
      </c>
      <c r="K2256" s="246">
        <f t="shared" si="1158"/>
        <v>104000</v>
      </c>
    </row>
    <row r="2257" spans="1:11" s="166" customFormat="1" ht="15" x14ac:dyDescent="0.2">
      <c r="A2257" s="213" t="s">
        <v>951</v>
      </c>
      <c r="B2257" s="213" t="s">
        <v>864</v>
      </c>
      <c r="C2257" s="217">
        <v>43</v>
      </c>
      <c r="D2257" s="215" t="s">
        <v>25</v>
      </c>
      <c r="E2257" s="219">
        <v>3233</v>
      </c>
      <c r="F2257" s="229" t="s">
        <v>119</v>
      </c>
      <c r="G2257" s="342"/>
      <c r="H2257" s="222">
        <v>2000</v>
      </c>
      <c r="I2257" s="222"/>
      <c r="J2257" s="222"/>
      <c r="K2257" s="222">
        <f t="shared" si="1158"/>
        <v>2000</v>
      </c>
    </row>
    <row r="2258" spans="1:11" s="152" customFormat="1" x14ac:dyDescent="0.2">
      <c r="A2258" s="213" t="s">
        <v>951</v>
      </c>
      <c r="B2258" s="213" t="s">
        <v>864</v>
      </c>
      <c r="C2258" s="217">
        <v>43</v>
      </c>
      <c r="D2258" s="215" t="s">
        <v>25</v>
      </c>
      <c r="E2258" s="219">
        <v>3239</v>
      </c>
      <c r="F2258" s="229" t="s">
        <v>41</v>
      </c>
      <c r="G2258" s="342"/>
      <c r="H2258" s="222">
        <v>102000</v>
      </c>
      <c r="I2258" s="222"/>
      <c r="J2258" s="222"/>
      <c r="K2258" s="222">
        <f t="shared" si="1158"/>
        <v>102000</v>
      </c>
    </row>
    <row r="2259" spans="1:11" s="223" customFormat="1" x14ac:dyDescent="0.2">
      <c r="A2259" s="330" t="s">
        <v>951</v>
      </c>
      <c r="B2259" s="330" t="s">
        <v>864</v>
      </c>
      <c r="C2259" s="285">
        <v>51</v>
      </c>
      <c r="D2259" s="330"/>
      <c r="E2259" s="286">
        <v>31</v>
      </c>
      <c r="F2259" s="287"/>
      <c r="G2259" s="287"/>
      <c r="H2259" s="317">
        <f>H2260+H2262+H2264</f>
        <v>191000</v>
      </c>
      <c r="I2259" s="317">
        <f>I2260+I2262+I2264</f>
        <v>0</v>
      </c>
      <c r="J2259" s="317">
        <f>J2260+J2262+J2264</f>
        <v>0</v>
      </c>
      <c r="K2259" s="317">
        <f t="shared" si="1158"/>
        <v>191000</v>
      </c>
    </row>
    <row r="2260" spans="1:11" s="152" customFormat="1" x14ac:dyDescent="0.2">
      <c r="A2260" s="326" t="s">
        <v>951</v>
      </c>
      <c r="B2260" s="326" t="s">
        <v>864</v>
      </c>
      <c r="C2260" s="327">
        <v>51</v>
      </c>
      <c r="D2260" s="322"/>
      <c r="E2260" s="187">
        <v>311</v>
      </c>
      <c r="F2260" s="230"/>
      <c r="G2260" s="328"/>
      <c r="H2260" s="199">
        <f>H2261</f>
        <v>150000</v>
      </c>
      <c r="I2260" s="199">
        <f>I2261</f>
        <v>0</v>
      </c>
      <c r="J2260" s="199">
        <f>J2261</f>
        <v>0</v>
      </c>
      <c r="K2260" s="199">
        <f t="shared" si="1158"/>
        <v>150000</v>
      </c>
    </row>
    <row r="2261" spans="1:11" s="166" customFormat="1" ht="15" x14ac:dyDescent="0.2">
      <c r="A2261" s="213" t="s">
        <v>951</v>
      </c>
      <c r="B2261" s="213" t="s">
        <v>864</v>
      </c>
      <c r="C2261" s="214">
        <v>51</v>
      </c>
      <c r="D2261" s="215" t="s">
        <v>25</v>
      </c>
      <c r="E2261" s="188">
        <v>3111</v>
      </c>
      <c r="F2261" s="228" t="s">
        <v>19</v>
      </c>
      <c r="G2261" s="208"/>
      <c r="H2261" s="222">
        <v>150000</v>
      </c>
      <c r="I2261" s="222"/>
      <c r="J2261" s="222"/>
      <c r="K2261" s="222">
        <f t="shared" si="1158"/>
        <v>150000</v>
      </c>
    </row>
    <row r="2262" spans="1:11" s="152" customFormat="1" x14ac:dyDescent="0.2">
      <c r="A2262" s="326" t="s">
        <v>951</v>
      </c>
      <c r="B2262" s="326" t="s">
        <v>864</v>
      </c>
      <c r="C2262" s="154">
        <v>51</v>
      </c>
      <c r="D2262" s="155"/>
      <c r="E2262" s="156">
        <v>312</v>
      </c>
      <c r="F2262" s="225"/>
      <c r="G2262" s="157"/>
      <c r="H2262" s="246">
        <f t="shared" ref="H2262:J2262" si="1164">SUM(H2263)</f>
        <v>16000</v>
      </c>
      <c r="I2262" s="246">
        <f t="shared" si="1164"/>
        <v>0</v>
      </c>
      <c r="J2262" s="246">
        <f t="shared" si="1164"/>
        <v>0</v>
      </c>
      <c r="K2262" s="246">
        <f t="shared" si="1158"/>
        <v>16000</v>
      </c>
    </row>
    <row r="2263" spans="1:11" ht="15" x14ac:dyDescent="0.2">
      <c r="A2263" s="213" t="s">
        <v>951</v>
      </c>
      <c r="B2263" s="213" t="s">
        <v>864</v>
      </c>
      <c r="C2263" s="217">
        <v>51</v>
      </c>
      <c r="D2263" s="215" t="s">
        <v>25</v>
      </c>
      <c r="E2263" s="219">
        <v>3121</v>
      </c>
      <c r="F2263" s="229" t="s">
        <v>22</v>
      </c>
      <c r="G2263" s="220"/>
      <c r="H2263" s="222">
        <v>16000</v>
      </c>
      <c r="I2263" s="222"/>
      <c r="J2263" s="222"/>
      <c r="K2263" s="222">
        <f t="shared" si="1158"/>
        <v>16000</v>
      </c>
    </row>
    <row r="2264" spans="1:11" s="152" customFormat="1" x14ac:dyDescent="0.2">
      <c r="A2264" s="326" t="s">
        <v>951</v>
      </c>
      <c r="B2264" s="326" t="s">
        <v>864</v>
      </c>
      <c r="C2264" s="154">
        <v>51</v>
      </c>
      <c r="D2264" s="155"/>
      <c r="E2264" s="156">
        <v>313</v>
      </c>
      <c r="F2264" s="225"/>
      <c r="G2264" s="157"/>
      <c r="H2264" s="246">
        <f>H2265</f>
        <v>25000</v>
      </c>
      <c r="I2264" s="246">
        <f>I2265</f>
        <v>0</v>
      </c>
      <c r="J2264" s="246">
        <f>J2265</f>
        <v>0</v>
      </c>
      <c r="K2264" s="246">
        <f t="shared" si="1158"/>
        <v>25000</v>
      </c>
    </row>
    <row r="2265" spans="1:11" s="223" customFormat="1" ht="15" x14ac:dyDescent="0.2">
      <c r="A2265" s="213" t="s">
        <v>951</v>
      </c>
      <c r="B2265" s="213" t="s">
        <v>864</v>
      </c>
      <c r="C2265" s="217">
        <v>51</v>
      </c>
      <c r="D2265" s="215" t="s">
        <v>25</v>
      </c>
      <c r="E2265" s="219">
        <v>3132</v>
      </c>
      <c r="F2265" s="229" t="s">
        <v>280</v>
      </c>
      <c r="G2265" s="220"/>
      <c r="H2265" s="222">
        <v>25000</v>
      </c>
      <c r="I2265" s="222"/>
      <c r="J2265" s="222"/>
      <c r="K2265" s="222">
        <f t="shared" si="1158"/>
        <v>25000</v>
      </c>
    </row>
    <row r="2266" spans="1:11" s="152" customFormat="1" x14ac:dyDescent="0.2">
      <c r="A2266" s="302" t="s">
        <v>951</v>
      </c>
      <c r="B2266" s="302" t="s">
        <v>864</v>
      </c>
      <c r="C2266" s="285">
        <v>51</v>
      </c>
      <c r="D2266" s="285"/>
      <c r="E2266" s="286">
        <v>32</v>
      </c>
      <c r="F2266" s="287"/>
      <c r="G2266" s="288"/>
      <c r="H2266" s="289">
        <f t="shared" ref="H2266:I2266" si="1165">H2267+H2269</f>
        <v>587300</v>
      </c>
      <c r="I2266" s="289">
        <f t="shared" si="1165"/>
        <v>0</v>
      </c>
      <c r="J2266" s="289">
        <f t="shared" ref="J2266" si="1166">J2267+J2269</f>
        <v>0</v>
      </c>
      <c r="K2266" s="289">
        <f t="shared" si="1158"/>
        <v>587300</v>
      </c>
    </row>
    <row r="2267" spans="1:11" s="223" customFormat="1" x14ac:dyDescent="0.2">
      <c r="A2267" s="326" t="s">
        <v>951</v>
      </c>
      <c r="B2267" s="326" t="s">
        <v>864</v>
      </c>
      <c r="C2267" s="154">
        <v>51</v>
      </c>
      <c r="D2267" s="155"/>
      <c r="E2267" s="156">
        <v>321</v>
      </c>
      <c r="F2267" s="225"/>
      <c r="G2267" s="157"/>
      <c r="H2267" s="246">
        <f>H2268</f>
        <v>300</v>
      </c>
      <c r="I2267" s="246">
        <f>I2268</f>
        <v>0</v>
      </c>
      <c r="J2267" s="246">
        <f>J2268</f>
        <v>0</v>
      </c>
      <c r="K2267" s="246">
        <f t="shared" si="1158"/>
        <v>300</v>
      </c>
    </row>
    <row r="2268" spans="1:11" s="166" customFormat="1" ht="30" x14ac:dyDescent="0.2">
      <c r="A2268" s="213" t="s">
        <v>951</v>
      </c>
      <c r="B2268" s="213" t="s">
        <v>864</v>
      </c>
      <c r="C2268" s="217">
        <v>51</v>
      </c>
      <c r="D2268" s="215" t="s">
        <v>25</v>
      </c>
      <c r="E2268" s="219">
        <v>3212</v>
      </c>
      <c r="F2268" s="229" t="s">
        <v>111</v>
      </c>
      <c r="G2268" s="220"/>
      <c r="H2268" s="222">
        <v>300</v>
      </c>
      <c r="I2268" s="222"/>
      <c r="J2268" s="222"/>
      <c r="K2268" s="222">
        <f t="shared" si="1158"/>
        <v>300</v>
      </c>
    </row>
    <row r="2269" spans="1:11" s="152" customFormat="1" x14ac:dyDescent="0.2">
      <c r="A2269" s="326" t="s">
        <v>951</v>
      </c>
      <c r="B2269" s="326" t="s">
        <v>864</v>
      </c>
      <c r="C2269" s="154">
        <v>51</v>
      </c>
      <c r="D2269" s="155"/>
      <c r="E2269" s="156">
        <v>323</v>
      </c>
      <c r="F2269" s="225"/>
      <c r="G2269" s="340"/>
      <c r="H2269" s="246">
        <f t="shared" ref="H2269:I2269" si="1167">SUM(H2270:H2271)</f>
        <v>587000</v>
      </c>
      <c r="I2269" s="246">
        <f t="shared" si="1167"/>
        <v>0</v>
      </c>
      <c r="J2269" s="246">
        <f t="shared" ref="J2269" si="1168">SUM(J2270:J2271)</f>
        <v>0</v>
      </c>
      <c r="K2269" s="246">
        <f t="shared" si="1158"/>
        <v>587000</v>
      </c>
    </row>
    <row r="2270" spans="1:11" s="223" customFormat="1" ht="15" x14ac:dyDescent="0.2">
      <c r="A2270" s="213" t="s">
        <v>951</v>
      </c>
      <c r="B2270" s="213" t="s">
        <v>864</v>
      </c>
      <c r="C2270" s="217">
        <v>51</v>
      </c>
      <c r="D2270" s="215" t="s">
        <v>25</v>
      </c>
      <c r="E2270" s="219">
        <v>3233</v>
      </c>
      <c r="F2270" s="229" t="s">
        <v>119</v>
      </c>
      <c r="G2270" s="342"/>
      <c r="H2270" s="222">
        <v>2000</v>
      </c>
      <c r="I2270" s="222"/>
      <c r="J2270" s="222"/>
      <c r="K2270" s="222">
        <f t="shared" si="1158"/>
        <v>2000</v>
      </c>
    </row>
    <row r="2271" spans="1:11" s="167" customFormat="1" x14ac:dyDescent="0.2">
      <c r="A2271" s="213" t="s">
        <v>951</v>
      </c>
      <c r="B2271" s="213" t="s">
        <v>864</v>
      </c>
      <c r="C2271" s="217">
        <v>51</v>
      </c>
      <c r="D2271" s="215" t="s">
        <v>25</v>
      </c>
      <c r="E2271" s="219">
        <v>3239</v>
      </c>
      <c r="F2271" s="229" t="s">
        <v>41</v>
      </c>
      <c r="G2271" s="342"/>
      <c r="H2271" s="222">
        <v>585000</v>
      </c>
      <c r="I2271" s="222"/>
      <c r="J2271" s="222"/>
      <c r="K2271" s="222">
        <f t="shared" si="1158"/>
        <v>585000</v>
      </c>
    </row>
    <row r="2272" spans="1:11" s="223" customFormat="1" x14ac:dyDescent="0.2">
      <c r="A2272" s="302" t="s">
        <v>951</v>
      </c>
      <c r="B2272" s="302" t="s">
        <v>864</v>
      </c>
      <c r="C2272" s="285">
        <v>51</v>
      </c>
      <c r="D2272" s="285"/>
      <c r="E2272" s="286">
        <v>38</v>
      </c>
      <c r="F2272" s="287"/>
      <c r="G2272" s="288"/>
      <c r="H2272" s="289">
        <f t="shared" ref="H2272:J2273" si="1169">H2273</f>
        <v>10500000</v>
      </c>
      <c r="I2272" s="289">
        <f t="shared" si="1169"/>
        <v>0</v>
      </c>
      <c r="J2272" s="289">
        <f t="shared" si="1169"/>
        <v>8500000</v>
      </c>
      <c r="K2272" s="289">
        <f t="shared" si="1158"/>
        <v>19000000</v>
      </c>
    </row>
    <row r="2273" spans="1:11" s="223" customFormat="1" x14ac:dyDescent="0.2">
      <c r="A2273" s="326" t="s">
        <v>951</v>
      </c>
      <c r="B2273" s="326" t="s">
        <v>864</v>
      </c>
      <c r="C2273" s="154">
        <v>51</v>
      </c>
      <c r="D2273" s="155"/>
      <c r="E2273" s="156">
        <v>386</v>
      </c>
      <c r="F2273" s="225"/>
      <c r="G2273" s="157"/>
      <c r="H2273" s="242">
        <f t="shared" si="1169"/>
        <v>10500000</v>
      </c>
      <c r="I2273" s="242">
        <f t="shared" si="1169"/>
        <v>0</v>
      </c>
      <c r="J2273" s="242">
        <f t="shared" si="1169"/>
        <v>8500000</v>
      </c>
      <c r="K2273" s="242">
        <f t="shared" si="1158"/>
        <v>19000000</v>
      </c>
    </row>
    <row r="2274" spans="1:11" s="223" customFormat="1" ht="15" x14ac:dyDescent="0.2">
      <c r="A2274" s="213" t="s">
        <v>951</v>
      </c>
      <c r="B2274" s="213" t="s">
        <v>864</v>
      </c>
      <c r="C2274" s="217">
        <v>51</v>
      </c>
      <c r="D2274" s="215" t="s">
        <v>25</v>
      </c>
      <c r="E2274" s="219">
        <v>3864</v>
      </c>
      <c r="F2274" s="229" t="s">
        <v>667</v>
      </c>
      <c r="G2274" s="220"/>
      <c r="H2274" s="222">
        <v>10500000</v>
      </c>
      <c r="I2274" s="222"/>
      <c r="J2274" s="222">
        <v>8500000</v>
      </c>
      <c r="K2274" s="222">
        <f t="shared" si="1158"/>
        <v>19000000</v>
      </c>
    </row>
    <row r="2275" spans="1:11" s="223" customFormat="1" ht="67.5" x14ac:dyDescent="0.2">
      <c r="A2275" s="296" t="s">
        <v>951</v>
      </c>
      <c r="B2275" s="296" t="s">
        <v>865</v>
      </c>
      <c r="C2275" s="296"/>
      <c r="D2275" s="296"/>
      <c r="E2275" s="297"/>
      <c r="F2275" s="299" t="s">
        <v>832</v>
      </c>
      <c r="G2275" s="300" t="s">
        <v>688</v>
      </c>
      <c r="H2275" s="301">
        <f>H2276+H2283+H2289+H2296+H2301+H2304+H2311</f>
        <v>12788500</v>
      </c>
      <c r="I2275" s="301">
        <f>I2276+I2283+I2289+I2296+I2301+I2304+I2311</f>
        <v>1400000</v>
      </c>
      <c r="J2275" s="301">
        <f>J2276+J2283+J2289+J2296+J2301+J2304+J2311</f>
        <v>50000</v>
      </c>
      <c r="K2275" s="301">
        <f t="shared" si="1158"/>
        <v>11438500</v>
      </c>
    </row>
    <row r="2276" spans="1:11" s="223" customFormat="1" x14ac:dyDescent="0.2">
      <c r="A2276" s="302" t="s">
        <v>951</v>
      </c>
      <c r="B2276" s="302" t="s">
        <v>865</v>
      </c>
      <c r="C2276" s="285">
        <v>43</v>
      </c>
      <c r="D2276" s="285"/>
      <c r="E2276" s="286">
        <v>31</v>
      </c>
      <c r="F2276" s="287"/>
      <c r="G2276" s="288"/>
      <c r="H2276" s="289">
        <f>H2277+H2279+H2281</f>
        <v>25000</v>
      </c>
      <c r="I2276" s="289">
        <f>I2277+I2279+I2281</f>
        <v>0</v>
      </c>
      <c r="J2276" s="289">
        <f>J2277+J2279+J2281</f>
        <v>0</v>
      </c>
      <c r="K2276" s="289">
        <f t="shared" si="1158"/>
        <v>25000</v>
      </c>
    </row>
    <row r="2277" spans="1:11" s="223" customFormat="1" x14ac:dyDescent="0.2">
      <c r="A2277" s="326" t="s">
        <v>951</v>
      </c>
      <c r="B2277" s="326" t="s">
        <v>865</v>
      </c>
      <c r="C2277" s="327">
        <v>43</v>
      </c>
      <c r="D2277" s="322"/>
      <c r="E2277" s="187">
        <v>311</v>
      </c>
      <c r="F2277" s="230"/>
      <c r="G2277" s="328"/>
      <c r="H2277" s="199">
        <f>H2278</f>
        <v>20000</v>
      </c>
      <c r="I2277" s="199">
        <f>I2278</f>
        <v>0</v>
      </c>
      <c r="J2277" s="199">
        <f>J2278</f>
        <v>0</v>
      </c>
      <c r="K2277" s="199">
        <f t="shared" si="1158"/>
        <v>20000</v>
      </c>
    </row>
    <row r="2278" spans="1:11" s="223" customFormat="1" ht="15" x14ac:dyDescent="0.2">
      <c r="A2278" s="213" t="s">
        <v>951</v>
      </c>
      <c r="B2278" s="213" t="s">
        <v>865</v>
      </c>
      <c r="C2278" s="214">
        <v>43</v>
      </c>
      <c r="D2278" s="215" t="s">
        <v>25</v>
      </c>
      <c r="E2278" s="188">
        <v>3111</v>
      </c>
      <c r="F2278" s="228" t="s">
        <v>19</v>
      </c>
      <c r="G2278" s="208"/>
      <c r="H2278" s="222">
        <v>20000</v>
      </c>
      <c r="I2278" s="222"/>
      <c r="J2278" s="222"/>
      <c r="K2278" s="222">
        <f t="shared" si="1158"/>
        <v>20000</v>
      </c>
    </row>
    <row r="2279" spans="1:11" s="223" customFormat="1" x14ac:dyDescent="0.2">
      <c r="A2279" s="326" t="s">
        <v>951</v>
      </c>
      <c r="B2279" s="326" t="s">
        <v>865</v>
      </c>
      <c r="C2279" s="154">
        <v>43</v>
      </c>
      <c r="D2279" s="155"/>
      <c r="E2279" s="156">
        <v>312</v>
      </c>
      <c r="F2279" s="225"/>
      <c r="G2279" s="157"/>
      <c r="H2279" s="246">
        <f>H2280</f>
        <v>2000</v>
      </c>
      <c r="I2279" s="246">
        <f>I2280</f>
        <v>0</v>
      </c>
      <c r="J2279" s="246">
        <f>J2280</f>
        <v>0</v>
      </c>
      <c r="K2279" s="246">
        <f t="shared" si="1158"/>
        <v>2000</v>
      </c>
    </row>
    <row r="2280" spans="1:11" s="223" customFormat="1" ht="15" x14ac:dyDescent="0.2">
      <c r="A2280" s="213" t="s">
        <v>951</v>
      </c>
      <c r="B2280" s="213" t="s">
        <v>865</v>
      </c>
      <c r="C2280" s="217">
        <v>43</v>
      </c>
      <c r="D2280" s="215" t="s">
        <v>25</v>
      </c>
      <c r="E2280" s="219">
        <v>3121</v>
      </c>
      <c r="F2280" s="229" t="s">
        <v>22</v>
      </c>
      <c r="G2280" s="220"/>
      <c r="H2280" s="222">
        <v>2000</v>
      </c>
      <c r="I2280" s="222"/>
      <c r="J2280" s="222"/>
      <c r="K2280" s="222">
        <f t="shared" si="1158"/>
        <v>2000</v>
      </c>
    </row>
    <row r="2281" spans="1:11" s="223" customFormat="1" x14ac:dyDescent="0.2">
      <c r="A2281" s="326" t="s">
        <v>951</v>
      </c>
      <c r="B2281" s="326" t="s">
        <v>865</v>
      </c>
      <c r="C2281" s="154">
        <v>43</v>
      </c>
      <c r="D2281" s="155"/>
      <c r="E2281" s="156">
        <v>313</v>
      </c>
      <c r="F2281" s="225"/>
      <c r="G2281" s="157"/>
      <c r="H2281" s="246">
        <f>H2282</f>
        <v>3000</v>
      </c>
      <c r="I2281" s="246">
        <f>I2282</f>
        <v>0</v>
      </c>
      <c r="J2281" s="246">
        <f>J2282</f>
        <v>0</v>
      </c>
      <c r="K2281" s="246">
        <f t="shared" si="1158"/>
        <v>3000</v>
      </c>
    </row>
    <row r="2282" spans="1:11" s="223" customFormat="1" ht="15" x14ac:dyDescent="0.2">
      <c r="A2282" s="213" t="s">
        <v>951</v>
      </c>
      <c r="B2282" s="213" t="s">
        <v>865</v>
      </c>
      <c r="C2282" s="217">
        <v>43</v>
      </c>
      <c r="D2282" s="215" t="s">
        <v>25</v>
      </c>
      <c r="E2282" s="219">
        <v>3132</v>
      </c>
      <c r="F2282" s="229" t="s">
        <v>280</v>
      </c>
      <c r="G2282" s="220"/>
      <c r="H2282" s="222">
        <v>3000</v>
      </c>
      <c r="I2282" s="222"/>
      <c r="J2282" s="222"/>
      <c r="K2282" s="222">
        <f t="shared" si="1158"/>
        <v>3000</v>
      </c>
    </row>
    <row r="2283" spans="1:11" s="223" customFormat="1" x14ac:dyDescent="0.2">
      <c r="A2283" s="302" t="s">
        <v>951</v>
      </c>
      <c r="B2283" s="302" t="s">
        <v>865</v>
      </c>
      <c r="C2283" s="285">
        <v>43</v>
      </c>
      <c r="D2283" s="285"/>
      <c r="E2283" s="286">
        <v>32</v>
      </c>
      <c r="F2283" s="287"/>
      <c r="G2283" s="288"/>
      <c r="H2283" s="289">
        <f t="shared" ref="H2283:I2283" si="1170">H2284+H2286</f>
        <v>94500</v>
      </c>
      <c r="I2283" s="289">
        <f t="shared" si="1170"/>
        <v>0</v>
      </c>
      <c r="J2283" s="289">
        <f t="shared" ref="J2283" si="1171">J2284+J2286</f>
        <v>0</v>
      </c>
      <c r="K2283" s="289">
        <f t="shared" si="1158"/>
        <v>94500</v>
      </c>
    </row>
    <row r="2284" spans="1:11" s="166" customFormat="1" x14ac:dyDescent="0.2">
      <c r="A2284" s="326" t="s">
        <v>951</v>
      </c>
      <c r="B2284" s="326" t="s">
        <v>865</v>
      </c>
      <c r="C2284" s="154">
        <v>43</v>
      </c>
      <c r="D2284" s="155"/>
      <c r="E2284" s="156">
        <v>321</v>
      </c>
      <c r="F2284" s="225"/>
      <c r="G2284" s="157"/>
      <c r="H2284" s="246">
        <f>H2285</f>
        <v>500</v>
      </c>
      <c r="I2284" s="246">
        <f>I2285</f>
        <v>0</v>
      </c>
      <c r="J2284" s="246">
        <f>J2285</f>
        <v>0</v>
      </c>
      <c r="K2284" s="246">
        <f t="shared" si="1158"/>
        <v>500</v>
      </c>
    </row>
    <row r="2285" spans="1:11" s="152" customFormat="1" ht="30" x14ac:dyDescent="0.2">
      <c r="A2285" s="213" t="s">
        <v>951</v>
      </c>
      <c r="B2285" s="213" t="s">
        <v>865</v>
      </c>
      <c r="C2285" s="217">
        <v>43</v>
      </c>
      <c r="D2285" s="215" t="s">
        <v>25</v>
      </c>
      <c r="E2285" s="219">
        <v>3212</v>
      </c>
      <c r="F2285" s="229" t="s">
        <v>111</v>
      </c>
      <c r="G2285" s="220"/>
      <c r="H2285" s="222">
        <v>500</v>
      </c>
      <c r="I2285" s="222"/>
      <c r="J2285" s="222"/>
      <c r="K2285" s="222">
        <f t="shared" si="1158"/>
        <v>500</v>
      </c>
    </row>
    <row r="2286" spans="1:11" s="166" customFormat="1" x14ac:dyDescent="0.2">
      <c r="A2286" s="326" t="s">
        <v>951</v>
      </c>
      <c r="B2286" s="326" t="s">
        <v>865</v>
      </c>
      <c r="C2286" s="154">
        <v>43</v>
      </c>
      <c r="D2286" s="155"/>
      <c r="E2286" s="156">
        <v>323</v>
      </c>
      <c r="F2286" s="225"/>
      <c r="G2286" s="157"/>
      <c r="H2286" s="246">
        <f t="shared" ref="H2286:I2286" si="1172">SUM(H2287:H2288)</f>
        <v>94000</v>
      </c>
      <c r="I2286" s="246">
        <f t="shared" si="1172"/>
        <v>0</v>
      </c>
      <c r="J2286" s="246">
        <f t="shared" ref="J2286" si="1173">SUM(J2287:J2288)</f>
        <v>0</v>
      </c>
      <c r="K2286" s="246">
        <f t="shared" si="1158"/>
        <v>94000</v>
      </c>
    </row>
    <row r="2287" spans="1:11" s="152" customFormat="1" x14ac:dyDescent="0.2">
      <c r="A2287" s="213" t="s">
        <v>951</v>
      </c>
      <c r="B2287" s="213" t="s">
        <v>865</v>
      </c>
      <c r="C2287" s="217">
        <v>43</v>
      </c>
      <c r="D2287" s="215" t="s">
        <v>25</v>
      </c>
      <c r="E2287" s="219">
        <v>3233</v>
      </c>
      <c r="F2287" s="229" t="s">
        <v>119</v>
      </c>
      <c r="G2287" s="342"/>
      <c r="H2287" s="222">
        <v>1000</v>
      </c>
      <c r="I2287" s="222"/>
      <c r="J2287" s="222"/>
      <c r="K2287" s="222">
        <f t="shared" si="1158"/>
        <v>1000</v>
      </c>
    </row>
    <row r="2288" spans="1:11" s="223" customFormat="1" ht="15" x14ac:dyDescent="0.2">
      <c r="A2288" s="213" t="s">
        <v>951</v>
      </c>
      <c r="B2288" s="213" t="s">
        <v>865</v>
      </c>
      <c r="C2288" s="217">
        <v>43</v>
      </c>
      <c r="D2288" s="215" t="s">
        <v>25</v>
      </c>
      <c r="E2288" s="219">
        <v>3239</v>
      </c>
      <c r="F2288" s="229" t="s">
        <v>41</v>
      </c>
      <c r="G2288" s="342"/>
      <c r="H2288" s="222">
        <v>93000</v>
      </c>
      <c r="I2288" s="222"/>
      <c r="J2288" s="222"/>
      <c r="K2288" s="222">
        <f t="shared" si="1158"/>
        <v>93000</v>
      </c>
    </row>
    <row r="2289" spans="1:11" x14ac:dyDescent="0.2">
      <c r="A2289" s="330" t="s">
        <v>951</v>
      </c>
      <c r="B2289" s="330" t="s">
        <v>865</v>
      </c>
      <c r="C2289" s="285">
        <v>51</v>
      </c>
      <c r="D2289" s="330"/>
      <c r="E2289" s="286">
        <v>31</v>
      </c>
      <c r="F2289" s="287"/>
      <c r="G2289" s="287"/>
      <c r="H2289" s="317">
        <f>H2290+H2292+H2294</f>
        <v>69000</v>
      </c>
      <c r="I2289" s="317">
        <f>I2290+I2292+I2294</f>
        <v>0</v>
      </c>
      <c r="J2289" s="317">
        <f>J2290+J2292+J2294</f>
        <v>0</v>
      </c>
      <c r="K2289" s="317">
        <f t="shared" si="1158"/>
        <v>69000</v>
      </c>
    </row>
    <row r="2290" spans="1:11" s="152" customFormat="1" x14ac:dyDescent="0.2">
      <c r="A2290" s="326" t="s">
        <v>951</v>
      </c>
      <c r="B2290" s="326" t="s">
        <v>865</v>
      </c>
      <c r="C2290" s="327">
        <v>51</v>
      </c>
      <c r="D2290" s="322"/>
      <c r="E2290" s="187">
        <v>311</v>
      </c>
      <c r="F2290" s="230"/>
      <c r="G2290" s="328"/>
      <c r="H2290" s="199">
        <f>H2291</f>
        <v>55000</v>
      </c>
      <c r="I2290" s="199">
        <f>I2291</f>
        <v>0</v>
      </c>
      <c r="J2290" s="199">
        <f>J2291</f>
        <v>0</v>
      </c>
      <c r="K2290" s="199">
        <f t="shared" si="1158"/>
        <v>55000</v>
      </c>
    </row>
    <row r="2291" spans="1:11" ht="15" x14ac:dyDescent="0.2">
      <c r="A2291" s="213" t="s">
        <v>951</v>
      </c>
      <c r="B2291" s="213" t="s">
        <v>865</v>
      </c>
      <c r="C2291" s="214">
        <v>51</v>
      </c>
      <c r="D2291" s="215" t="s">
        <v>25</v>
      </c>
      <c r="E2291" s="188">
        <v>3111</v>
      </c>
      <c r="F2291" s="228" t="s">
        <v>19</v>
      </c>
      <c r="H2291" s="222">
        <v>55000</v>
      </c>
      <c r="I2291" s="222"/>
      <c r="J2291" s="222"/>
      <c r="K2291" s="222">
        <f t="shared" si="1158"/>
        <v>55000</v>
      </c>
    </row>
    <row r="2292" spans="1:11" s="152" customFormat="1" x14ac:dyDescent="0.2">
      <c r="A2292" s="326" t="s">
        <v>951</v>
      </c>
      <c r="B2292" s="326" t="s">
        <v>865</v>
      </c>
      <c r="C2292" s="154">
        <v>51</v>
      </c>
      <c r="D2292" s="155"/>
      <c r="E2292" s="156">
        <v>312</v>
      </c>
      <c r="F2292" s="225"/>
      <c r="G2292" s="157"/>
      <c r="H2292" s="246">
        <f t="shared" ref="H2292:J2292" si="1174">SUM(H2293)</f>
        <v>5000</v>
      </c>
      <c r="I2292" s="246">
        <f t="shared" si="1174"/>
        <v>0</v>
      </c>
      <c r="J2292" s="246">
        <f t="shared" si="1174"/>
        <v>0</v>
      </c>
      <c r="K2292" s="246">
        <f t="shared" si="1158"/>
        <v>5000</v>
      </c>
    </row>
    <row r="2293" spans="1:11" s="223" customFormat="1" ht="15" x14ac:dyDescent="0.2">
      <c r="A2293" s="213" t="s">
        <v>951</v>
      </c>
      <c r="B2293" s="213" t="s">
        <v>865</v>
      </c>
      <c r="C2293" s="217">
        <v>51</v>
      </c>
      <c r="D2293" s="215" t="s">
        <v>25</v>
      </c>
      <c r="E2293" s="219">
        <v>3121</v>
      </c>
      <c r="F2293" s="229" t="s">
        <v>22</v>
      </c>
      <c r="G2293" s="220"/>
      <c r="H2293" s="222">
        <v>5000</v>
      </c>
      <c r="I2293" s="222"/>
      <c r="J2293" s="222"/>
      <c r="K2293" s="222">
        <f t="shared" si="1158"/>
        <v>5000</v>
      </c>
    </row>
    <row r="2294" spans="1:11" s="152" customFormat="1" x14ac:dyDescent="0.2">
      <c r="A2294" s="326" t="s">
        <v>951</v>
      </c>
      <c r="B2294" s="326" t="s">
        <v>865</v>
      </c>
      <c r="C2294" s="154">
        <v>51</v>
      </c>
      <c r="D2294" s="155"/>
      <c r="E2294" s="156">
        <v>313</v>
      </c>
      <c r="F2294" s="225"/>
      <c r="G2294" s="157"/>
      <c r="H2294" s="246">
        <f>H2295</f>
        <v>9000</v>
      </c>
      <c r="I2294" s="246">
        <f>I2295</f>
        <v>0</v>
      </c>
      <c r="J2294" s="246">
        <f>J2295</f>
        <v>0</v>
      </c>
      <c r="K2294" s="246">
        <f t="shared" si="1158"/>
        <v>9000</v>
      </c>
    </row>
    <row r="2295" spans="1:11" s="223" customFormat="1" ht="15" x14ac:dyDescent="0.2">
      <c r="A2295" s="213" t="s">
        <v>951</v>
      </c>
      <c r="B2295" s="213" t="s">
        <v>865</v>
      </c>
      <c r="C2295" s="217">
        <v>51</v>
      </c>
      <c r="D2295" s="215" t="s">
        <v>25</v>
      </c>
      <c r="E2295" s="219">
        <v>3132</v>
      </c>
      <c r="F2295" s="229" t="s">
        <v>280</v>
      </c>
      <c r="G2295" s="220"/>
      <c r="H2295" s="222">
        <v>9000</v>
      </c>
      <c r="I2295" s="222"/>
      <c r="J2295" s="222"/>
      <c r="K2295" s="222">
        <f t="shared" si="1158"/>
        <v>9000</v>
      </c>
    </row>
    <row r="2296" spans="1:11" s="166" customFormat="1" x14ac:dyDescent="0.2">
      <c r="A2296" s="302" t="s">
        <v>951</v>
      </c>
      <c r="B2296" s="302" t="s">
        <v>865</v>
      </c>
      <c r="C2296" s="285">
        <v>51</v>
      </c>
      <c r="D2296" s="285"/>
      <c r="E2296" s="286">
        <v>32</v>
      </c>
      <c r="F2296" s="287"/>
      <c r="G2296" s="288"/>
      <c r="H2296" s="289">
        <f>+H2297+H2299</f>
        <v>1000</v>
      </c>
      <c r="I2296" s="289">
        <f>+I2297+I2299</f>
        <v>0</v>
      </c>
      <c r="J2296" s="289">
        <f>+J2297+J2299</f>
        <v>50000</v>
      </c>
      <c r="K2296" s="289">
        <f t="shared" si="1158"/>
        <v>51000</v>
      </c>
    </row>
    <row r="2297" spans="1:11" s="152" customFormat="1" x14ac:dyDescent="0.2">
      <c r="A2297" s="326" t="s">
        <v>951</v>
      </c>
      <c r="B2297" s="326" t="s">
        <v>865</v>
      </c>
      <c r="C2297" s="154">
        <v>51</v>
      </c>
      <c r="D2297" s="155"/>
      <c r="E2297" s="156">
        <v>321</v>
      </c>
      <c r="F2297" s="225"/>
      <c r="G2297" s="157"/>
      <c r="H2297" s="246">
        <f t="shared" ref="H2297:J2297" si="1175">SUM(H2298:H2298)</f>
        <v>1000</v>
      </c>
      <c r="I2297" s="246">
        <f t="shared" si="1175"/>
        <v>0</v>
      </c>
      <c r="J2297" s="246">
        <f t="shared" si="1175"/>
        <v>0</v>
      </c>
      <c r="K2297" s="246">
        <f t="shared" si="1158"/>
        <v>1000</v>
      </c>
    </row>
    <row r="2298" spans="1:11" s="223" customFormat="1" ht="30" x14ac:dyDescent="0.2">
      <c r="A2298" s="213" t="s">
        <v>951</v>
      </c>
      <c r="B2298" s="213" t="s">
        <v>865</v>
      </c>
      <c r="C2298" s="217">
        <v>51</v>
      </c>
      <c r="D2298" s="215" t="s">
        <v>25</v>
      </c>
      <c r="E2298" s="219">
        <v>3212</v>
      </c>
      <c r="F2298" s="229" t="s">
        <v>111</v>
      </c>
      <c r="G2298" s="220"/>
      <c r="H2298" s="222">
        <v>1000</v>
      </c>
      <c r="I2298" s="222"/>
      <c r="J2298" s="222"/>
      <c r="K2298" s="222">
        <f t="shared" si="1158"/>
        <v>1000</v>
      </c>
    </row>
    <row r="2299" spans="1:11" s="167" customFormat="1" x14ac:dyDescent="0.2">
      <c r="A2299" s="326" t="s">
        <v>951</v>
      </c>
      <c r="B2299" s="326" t="s">
        <v>865</v>
      </c>
      <c r="C2299" s="154">
        <v>51</v>
      </c>
      <c r="D2299" s="155"/>
      <c r="E2299" s="156">
        <v>323</v>
      </c>
      <c r="F2299" s="225"/>
      <c r="G2299" s="157"/>
      <c r="H2299" s="246">
        <f>H2300</f>
        <v>0</v>
      </c>
      <c r="I2299" s="246">
        <f>I2300</f>
        <v>0</v>
      </c>
      <c r="J2299" s="246">
        <f>J2300</f>
        <v>50000</v>
      </c>
      <c r="K2299" s="246">
        <f t="shared" si="1158"/>
        <v>50000</v>
      </c>
    </row>
    <row r="2300" spans="1:11" s="223" customFormat="1" ht="15" x14ac:dyDescent="0.2">
      <c r="A2300" s="213" t="s">
        <v>951</v>
      </c>
      <c r="B2300" s="213" t="s">
        <v>865</v>
      </c>
      <c r="C2300" s="217">
        <v>51</v>
      </c>
      <c r="D2300" s="215" t="s">
        <v>25</v>
      </c>
      <c r="E2300" s="219">
        <v>3239</v>
      </c>
      <c r="F2300" s="229" t="s">
        <v>41</v>
      </c>
      <c r="G2300" s="220"/>
      <c r="H2300" s="222">
        <v>0</v>
      </c>
      <c r="I2300" s="222"/>
      <c r="J2300" s="222">
        <v>50000</v>
      </c>
      <c r="K2300" s="222">
        <f t="shared" si="1158"/>
        <v>50000</v>
      </c>
    </row>
    <row r="2301" spans="1:11" s="223" customFormat="1" x14ac:dyDescent="0.2">
      <c r="A2301" s="302" t="s">
        <v>951</v>
      </c>
      <c r="B2301" s="302" t="s">
        <v>865</v>
      </c>
      <c r="C2301" s="285">
        <v>51</v>
      </c>
      <c r="D2301" s="285"/>
      <c r="E2301" s="286">
        <v>38</v>
      </c>
      <c r="F2301" s="287"/>
      <c r="G2301" s="288"/>
      <c r="H2301" s="289">
        <f t="shared" ref="H2301:J2302" si="1176">H2302</f>
        <v>12000000</v>
      </c>
      <c r="I2301" s="289">
        <f t="shared" si="1176"/>
        <v>1400000</v>
      </c>
      <c r="J2301" s="289">
        <f t="shared" si="1176"/>
        <v>0</v>
      </c>
      <c r="K2301" s="289">
        <f t="shared" si="1158"/>
        <v>10600000</v>
      </c>
    </row>
    <row r="2302" spans="1:11" s="152" customFormat="1" x14ac:dyDescent="0.2">
      <c r="A2302" s="326" t="s">
        <v>951</v>
      </c>
      <c r="B2302" s="326" t="s">
        <v>865</v>
      </c>
      <c r="C2302" s="154">
        <v>51</v>
      </c>
      <c r="D2302" s="155"/>
      <c r="E2302" s="156">
        <v>386</v>
      </c>
      <c r="F2302" s="225"/>
      <c r="G2302" s="157"/>
      <c r="H2302" s="242">
        <f t="shared" si="1176"/>
        <v>12000000</v>
      </c>
      <c r="I2302" s="242">
        <f t="shared" si="1176"/>
        <v>1400000</v>
      </c>
      <c r="J2302" s="242">
        <f t="shared" si="1176"/>
        <v>0</v>
      </c>
      <c r="K2302" s="242">
        <f t="shared" si="1158"/>
        <v>10600000</v>
      </c>
    </row>
    <row r="2303" spans="1:11" ht="15" x14ac:dyDescent="0.2">
      <c r="A2303" s="213" t="s">
        <v>951</v>
      </c>
      <c r="B2303" s="213" t="s">
        <v>865</v>
      </c>
      <c r="C2303" s="217">
        <v>51</v>
      </c>
      <c r="D2303" s="215" t="s">
        <v>25</v>
      </c>
      <c r="E2303" s="219">
        <v>3864</v>
      </c>
      <c r="F2303" s="229" t="s">
        <v>667</v>
      </c>
      <c r="G2303" s="220"/>
      <c r="H2303" s="222">
        <v>12000000</v>
      </c>
      <c r="I2303" s="222">
        <v>1400000</v>
      </c>
      <c r="J2303" s="222"/>
      <c r="K2303" s="222">
        <f t="shared" si="1158"/>
        <v>10600000</v>
      </c>
    </row>
    <row r="2304" spans="1:11" s="152" customFormat="1" x14ac:dyDescent="0.2">
      <c r="A2304" s="330" t="s">
        <v>951</v>
      </c>
      <c r="B2304" s="330" t="s">
        <v>865</v>
      </c>
      <c r="C2304" s="285">
        <v>559</v>
      </c>
      <c r="D2304" s="330"/>
      <c r="E2304" s="286">
        <v>31</v>
      </c>
      <c r="F2304" s="287"/>
      <c r="G2304" s="287"/>
      <c r="H2304" s="317">
        <f>H2305+H2307+H2309</f>
        <v>69000</v>
      </c>
      <c r="I2304" s="317">
        <f>I2305+I2307+I2309</f>
        <v>0</v>
      </c>
      <c r="J2304" s="317">
        <f>J2305+J2307+J2309</f>
        <v>0</v>
      </c>
      <c r="K2304" s="317">
        <f t="shared" si="1158"/>
        <v>69000</v>
      </c>
    </row>
    <row r="2305" spans="1:11" x14ac:dyDescent="0.2">
      <c r="A2305" s="326" t="s">
        <v>951</v>
      </c>
      <c r="B2305" s="326" t="s">
        <v>865</v>
      </c>
      <c r="C2305" s="327">
        <v>559</v>
      </c>
      <c r="D2305" s="322"/>
      <c r="E2305" s="187">
        <v>311</v>
      </c>
      <c r="F2305" s="230"/>
      <c r="G2305" s="328"/>
      <c r="H2305" s="199">
        <f>H2306</f>
        <v>55000</v>
      </c>
      <c r="I2305" s="199">
        <f>I2306</f>
        <v>0</v>
      </c>
      <c r="J2305" s="199">
        <f>J2306</f>
        <v>0</v>
      </c>
      <c r="K2305" s="199">
        <f t="shared" si="1158"/>
        <v>55000</v>
      </c>
    </row>
    <row r="2306" spans="1:11" s="152" customFormat="1" x14ac:dyDescent="0.2">
      <c r="A2306" s="213" t="s">
        <v>951</v>
      </c>
      <c r="B2306" s="213" t="s">
        <v>865</v>
      </c>
      <c r="C2306" s="214">
        <v>559</v>
      </c>
      <c r="D2306" s="215" t="s">
        <v>25</v>
      </c>
      <c r="E2306" s="188">
        <v>3111</v>
      </c>
      <c r="F2306" s="228" t="s">
        <v>19</v>
      </c>
      <c r="G2306" s="208"/>
      <c r="H2306" s="222">
        <v>55000</v>
      </c>
      <c r="I2306" s="222"/>
      <c r="J2306" s="222"/>
      <c r="K2306" s="222">
        <f t="shared" si="1158"/>
        <v>55000</v>
      </c>
    </row>
    <row r="2307" spans="1:11" s="223" customFormat="1" x14ac:dyDescent="0.2">
      <c r="A2307" s="326" t="s">
        <v>951</v>
      </c>
      <c r="B2307" s="326" t="s">
        <v>865</v>
      </c>
      <c r="C2307" s="154">
        <v>559</v>
      </c>
      <c r="D2307" s="155"/>
      <c r="E2307" s="156">
        <v>312</v>
      </c>
      <c r="F2307" s="225"/>
      <c r="G2307" s="157"/>
      <c r="H2307" s="246">
        <f t="shared" ref="H2307:J2307" si="1177">SUM(H2308)</f>
        <v>5000</v>
      </c>
      <c r="I2307" s="246">
        <f t="shared" si="1177"/>
        <v>0</v>
      </c>
      <c r="J2307" s="246">
        <f t="shared" si="1177"/>
        <v>0</v>
      </c>
      <c r="K2307" s="246">
        <f t="shared" ref="K2307:K2370" si="1178">H2307-I2307+J2307</f>
        <v>5000</v>
      </c>
    </row>
    <row r="2308" spans="1:11" s="166" customFormat="1" ht="15" x14ac:dyDescent="0.2">
      <c r="A2308" s="213" t="s">
        <v>951</v>
      </c>
      <c r="B2308" s="213" t="s">
        <v>865</v>
      </c>
      <c r="C2308" s="217">
        <v>559</v>
      </c>
      <c r="D2308" s="215" t="s">
        <v>25</v>
      </c>
      <c r="E2308" s="219">
        <v>3121</v>
      </c>
      <c r="F2308" s="229" t="s">
        <v>22</v>
      </c>
      <c r="G2308" s="220"/>
      <c r="H2308" s="222">
        <v>5000</v>
      </c>
      <c r="I2308" s="222"/>
      <c r="J2308" s="222"/>
      <c r="K2308" s="222">
        <f t="shared" si="1178"/>
        <v>5000</v>
      </c>
    </row>
    <row r="2309" spans="1:11" s="152" customFormat="1" x14ac:dyDescent="0.2">
      <c r="A2309" s="326" t="s">
        <v>951</v>
      </c>
      <c r="B2309" s="326" t="s">
        <v>865</v>
      </c>
      <c r="C2309" s="154">
        <v>559</v>
      </c>
      <c r="D2309" s="155"/>
      <c r="E2309" s="156">
        <v>313</v>
      </c>
      <c r="F2309" s="225"/>
      <c r="G2309" s="157"/>
      <c r="H2309" s="246">
        <f>H2310</f>
        <v>9000</v>
      </c>
      <c r="I2309" s="246">
        <f>I2310</f>
        <v>0</v>
      </c>
      <c r="J2309" s="246">
        <f>J2310</f>
        <v>0</v>
      </c>
      <c r="K2309" s="246">
        <f t="shared" si="1178"/>
        <v>9000</v>
      </c>
    </row>
    <row r="2310" spans="1:11" s="223" customFormat="1" ht="15" x14ac:dyDescent="0.2">
      <c r="A2310" s="213" t="s">
        <v>951</v>
      </c>
      <c r="B2310" s="213" t="s">
        <v>865</v>
      </c>
      <c r="C2310" s="217">
        <v>559</v>
      </c>
      <c r="D2310" s="215" t="s">
        <v>25</v>
      </c>
      <c r="E2310" s="219">
        <v>3132</v>
      </c>
      <c r="F2310" s="229" t="s">
        <v>280</v>
      </c>
      <c r="G2310" s="220"/>
      <c r="H2310" s="222">
        <v>9000</v>
      </c>
      <c r="I2310" s="222"/>
      <c r="J2310" s="222"/>
      <c r="K2310" s="222">
        <f t="shared" si="1178"/>
        <v>9000</v>
      </c>
    </row>
    <row r="2311" spans="1:11" s="223" customFormat="1" x14ac:dyDescent="0.2">
      <c r="A2311" s="302" t="s">
        <v>951</v>
      </c>
      <c r="B2311" s="302" t="s">
        <v>865</v>
      </c>
      <c r="C2311" s="285">
        <v>559</v>
      </c>
      <c r="D2311" s="285"/>
      <c r="E2311" s="286">
        <v>32</v>
      </c>
      <c r="F2311" s="287"/>
      <c r="G2311" s="288"/>
      <c r="H2311" s="289">
        <f t="shared" ref="H2311:I2311" si="1179">H2312+H2314</f>
        <v>530000</v>
      </c>
      <c r="I2311" s="289">
        <f t="shared" si="1179"/>
        <v>0</v>
      </c>
      <c r="J2311" s="289">
        <f t="shared" ref="J2311" si="1180">J2312+J2314</f>
        <v>0</v>
      </c>
      <c r="K2311" s="289">
        <f t="shared" si="1178"/>
        <v>530000</v>
      </c>
    </row>
    <row r="2312" spans="1:11" s="167" customFormat="1" x14ac:dyDescent="0.2">
      <c r="A2312" s="326" t="s">
        <v>951</v>
      </c>
      <c r="B2312" s="326" t="s">
        <v>865</v>
      </c>
      <c r="C2312" s="154">
        <v>559</v>
      </c>
      <c r="D2312" s="155"/>
      <c r="E2312" s="156">
        <v>321</v>
      </c>
      <c r="F2312" s="225"/>
      <c r="G2312" s="157"/>
      <c r="H2312" s="246">
        <f>H2313</f>
        <v>1000</v>
      </c>
      <c r="I2312" s="246">
        <f>I2313</f>
        <v>0</v>
      </c>
      <c r="J2312" s="246">
        <f>J2313</f>
        <v>0</v>
      </c>
      <c r="K2312" s="246">
        <f t="shared" si="1178"/>
        <v>1000</v>
      </c>
    </row>
    <row r="2313" spans="1:11" s="223" customFormat="1" ht="30" x14ac:dyDescent="0.2">
      <c r="A2313" s="213" t="s">
        <v>951</v>
      </c>
      <c r="B2313" s="213" t="s">
        <v>865</v>
      </c>
      <c r="C2313" s="217">
        <v>559</v>
      </c>
      <c r="D2313" s="215" t="s">
        <v>25</v>
      </c>
      <c r="E2313" s="219">
        <v>3212</v>
      </c>
      <c r="F2313" s="229" t="s">
        <v>111</v>
      </c>
      <c r="G2313" s="220"/>
      <c r="H2313" s="222">
        <v>1000</v>
      </c>
      <c r="I2313" s="222"/>
      <c r="J2313" s="222"/>
      <c r="K2313" s="222">
        <f t="shared" si="1178"/>
        <v>1000</v>
      </c>
    </row>
    <row r="2314" spans="1:11" s="223" customFormat="1" x14ac:dyDescent="0.2">
      <c r="A2314" s="326" t="s">
        <v>951</v>
      </c>
      <c r="B2314" s="326" t="s">
        <v>865</v>
      </c>
      <c r="C2314" s="154">
        <v>559</v>
      </c>
      <c r="D2314" s="155"/>
      <c r="E2314" s="156">
        <v>323</v>
      </c>
      <c r="F2314" s="225"/>
      <c r="G2314" s="157"/>
      <c r="H2314" s="246">
        <f t="shared" ref="H2314:I2314" si="1181">SUM(H2315:H2316)</f>
        <v>529000</v>
      </c>
      <c r="I2314" s="246">
        <f t="shared" si="1181"/>
        <v>0</v>
      </c>
      <c r="J2314" s="246">
        <f t="shared" ref="J2314" si="1182">SUM(J2315:J2316)</f>
        <v>0</v>
      </c>
      <c r="K2314" s="246">
        <f t="shared" si="1178"/>
        <v>529000</v>
      </c>
    </row>
    <row r="2315" spans="1:11" s="167" customFormat="1" x14ac:dyDescent="0.2">
      <c r="A2315" s="213" t="s">
        <v>951</v>
      </c>
      <c r="B2315" s="213" t="s">
        <v>865</v>
      </c>
      <c r="C2315" s="217">
        <v>559</v>
      </c>
      <c r="D2315" s="215" t="s">
        <v>25</v>
      </c>
      <c r="E2315" s="219">
        <v>3233</v>
      </c>
      <c r="F2315" s="229" t="s">
        <v>119</v>
      </c>
      <c r="G2315" s="342"/>
      <c r="H2315" s="222">
        <v>2000</v>
      </c>
      <c r="I2315" s="222"/>
      <c r="J2315" s="222"/>
      <c r="K2315" s="222">
        <f t="shared" si="1178"/>
        <v>2000</v>
      </c>
    </row>
    <row r="2316" spans="1:11" s="223" customFormat="1" ht="15" x14ac:dyDescent="0.2">
      <c r="A2316" s="213" t="s">
        <v>951</v>
      </c>
      <c r="B2316" s="213" t="s">
        <v>865</v>
      </c>
      <c r="C2316" s="217">
        <v>559</v>
      </c>
      <c r="D2316" s="215" t="s">
        <v>25</v>
      </c>
      <c r="E2316" s="219">
        <v>3239</v>
      </c>
      <c r="F2316" s="229" t="s">
        <v>41</v>
      </c>
      <c r="G2316" s="342"/>
      <c r="H2316" s="222">
        <v>527000</v>
      </c>
      <c r="I2316" s="222"/>
      <c r="J2316" s="222"/>
      <c r="K2316" s="222">
        <f t="shared" si="1178"/>
        <v>527000</v>
      </c>
    </row>
    <row r="2317" spans="1:11" s="223" customFormat="1" ht="67.5" x14ac:dyDescent="0.2">
      <c r="A2317" s="296" t="s">
        <v>951</v>
      </c>
      <c r="B2317" s="296" t="s">
        <v>867</v>
      </c>
      <c r="C2317" s="296"/>
      <c r="D2317" s="296"/>
      <c r="E2317" s="297"/>
      <c r="F2317" s="299" t="s">
        <v>866</v>
      </c>
      <c r="G2317" s="300" t="s">
        <v>688</v>
      </c>
      <c r="H2317" s="301">
        <f>H2318+H2323+H2333+H2338</f>
        <v>543000</v>
      </c>
      <c r="I2317" s="301">
        <f>I2318+I2323+I2333+I2338</f>
        <v>0</v>
      </c>
      <c r="J2317" s="301">
        <f>J2318+J2323+J2333+J2338</f>
        <v>0</v>
      </c>
      <c r="K2317" s="301">
        <f t="shared" si="1178"/>
        <v>543000</v>
      </c>
    </row>
    <row r="2318" spans="1:11" s="167" customFormat="1" x14ac:dyDescent="0.2">
      <c r="A2318" s="330" t="s">
        <v>951</v>
      </c>
      <c r="B2318" s="330" t="s">
        <v>867</v>
      </c>
      <c r="C2318" s="285">
        <v>43</v>
      </c>
      <c r="D2318" s="330"/>
      <c r="E2318" s="286">
        <v>31</v>
      </c>
      <c r="F2318" s="287"/>
      <c r="G2318" s="287"/>
      <c r="H2318" s="317">
        <f t="shared" ref="H2318:I2318" si="1183">H2319+H2321</f>
        <v>36000</v>
      </c>
      <c r="I2318" s="317">
        <f t="shared" si="1183"/>
        <v>0</v>
      </c>
      <c r="J2318" s="317">
        <f t="shared" ref="J2318" si="1184">J2319+J2321</f>
        <v>0</v>
      </c>
      <c r="K2318" s="317">
        <f t="shared" si="1178"/>
        <v>36000</v>
      </c>
    </row>
    <row r="2319" spans="1:11" s="167" customFormat="1" x14ac:dyDescent="0.2">
      <c r="A2319" s="326" t="s">
        <v>951</v>
      </c>
      <c r="B2319" s="326" t="s">
        <v>867</v>
      </c>
      <c r="C2319" s="327">
        <v>43</v>
      </c>
      <c r="D2319" s="322"/>
      <c r="E2319" s="187">
        <v>311</v>
      </c>
      <c r="F2319" s="230"/>
      <c r="G2319" s="328"/>
      <c r="H2319" s="199">
        <f>H2320</f>
        <v>30000</v>
      </c>
      <c r="I2319" s="199">
        <f>I2320</f>
        <v>0</v>
      </c>
      <c r="J2319" s="199">
        <f>J2320</f>
        <v>0</v>
      </c>
      <c r="K2319" s="199">
        <f t="shared" si="1178"/>
        <v>30000</v>
      </c>
    </row>
    <row r="2320" spans="1:11" ht="15" x14ac:dyDescent="0.2">
      <c r="A2320" s="213" t="s">
        <v>951</v>
      </c>
      <c r="B2320" s="213" t="s">
        <v>867</v>
      </c>
      <c r="C2320" s="214">
        <v>43</v>
      </c>
      <c r="D2320" s="215" t="s">
        <v>25</v>
      </c>
      <c r="E2320" s="188">
        <v>3111</v>
      </c>
      <c r="F2320" s="228" t="s">
        <v>19</v>
      </c>
      <c r="H2320" s="222">
        <f>31000-H2326</f>
        <v>30000</v>
      </c>
      <c r="I2320" s="222"/>
      <c r="J2320" s="222"/>
      <c r="K2320" s="222">
        <f t="shared" si="1178"/>
        <v>30000</v>
      </c>
    </row>
    <row r="2321" spans="1:11" s="152" customFormat="1" x14ac:dyDescent="0.2">
      <c r="A2321" s="326" t="s">
        <v>951</v>
      </c>
      <c r="B2321" s="326" t="s">
        <v>867</v>
      </c>
      <c r="C2321" s="154">
        <v>43</v>
      </c>
      <c r="D2321" s="155"/>
      <c r="E2321" s="156">
        <v>313</v>
      </c>
      <c r="F2321" s="225"/>
      <c r="G2321" s="157"/>
      <c r="H2321" s="246">
        <f t="shared" ref="H2321:J2321" si="1185">SUM(H2322:H2322)</f>
        <v>6000</v>
      </c>
      <c r="I2321" s="246">
        <f t="shared" si="1185"/>
        <v>0</v>
      </c>
      <c r="J2321" s="246">
        <f t="shared" si="1185"/>
        <v>0</v>
      </c>
      <c r="K2321" s="246">
        <f t="shared" si="1178"/>
        <v>6000</v>
      </c>
    </row>
    <row r="2322" spans="1:11" s="223" customFormat="1" ht="15" x14ac:dyDescent="0.2">
      <c r="A2322" s="213" t="s">
        <v>951</v>
      </c>
      <c r="B2322" s="213" t="s">
        <v>867</v>
      </c>
      <c r="C2322" s="217">
        <v>43</v>
      </c>
      <c r="D2322" s="215" t="s">
        <v>25</v>
      </c>
      <c r="E2322" s="219">
        <v>3132</v>
      </c>
      <c r="F2322" s="229" t="s">
        <v>280</v>
      </c>
      <c r="G2322" s="220"/>
      <c r="H2322" s="222">
        <v>6000</v>
      </c>
      <c r="I2322" s="222"/>
      <c r="J2322" s="222"/>
      <c r="K2322" s="222">
        <f t="shared" si="1178"/>
        <v>6000</v>
      </c>
    </row>
    <row r="2323" spans="1:11" s="166" customFormat="1" x14ac:dyDescent="0.2">
      <c r="A2323" s="302" t="s">
        <v>951</v>
      </c>
      <c r="B2323" s="302" t="s">
        <v>867</v>
      </c>
      <c r="C2323" s="285">
        <v>43</v>
      </c>
      <c r="D2323" s="285"/>
      <c r="E2323" s="286">
        <v>32</v>
      </c>
      <c r="F2323" s="287"/>
      <c r="G2323" s="288"/>
      <c r="H2323" s="289">
        <f>H2324+H2327+H2330</f>
        <v>46500</v>
      </c>
      <c r="I2323" s="289">
        <f>I2324+I2327+I2330</f>
        <v>0</v>
      </c>
      <c r="J2323" s="289">
        <f>J2324+J2327+J2330</f>
        <v>0</v>
      </c>
      <c r="K2323" s="289">
        <f t="shared" si="1178"/>
        <v>46500</v>
      </c>
    </row>
    <row r="2324" spans="1:11" s="152" customFormat="1" x14ac:dyDescent="0.2">
      <c r="A2324" s="326" t="s">
        <v>951</v>
      </c>
      <c r="B2324" s="326" t="s">
        <v>867</v>
      </c>
      <c r="C2324" s="154">
        <v>43</v>
      </c>
      <c r="D2324" s="155"/>
      <c r="E2324" s="156">
        <v>321</v>
      </c>
      <c r="F2324" s="225"/>
      <c r="G2324" s="157"/>
      <c r="H2324" s="246">
        <f t="shared" ref="H2324:I2324" si="1186">SUM(H2325:H2326)</f>
        <v>2800</v>
      </c>
      <c r="I2324" s="246">
        <f t="shared" si="1186"/>
        <v>0</v>
      </c>
      <c r="J2324" s="246">
        <f t="shared" ref="J2324" si="1187">SUM(J2325:J2326)</f>
        <v>0</v>
      </c>
      <c r="K2324" s="246">
        <f t="shared" si="1178"/>
        <v>2800</v>
      </c>
    </row>
    <row r="2325" spans="1:11" s="223" customFormat="1" ht="15" x14ac:dyDescent="0.2">
      <c r="A2325" s="213" t="s">
        <v>951</v>
      </c>
      <c r="B2325" s="213" t="s">
        <v>867</v>
      </c>
      <c r="C2325" s="217">
        <v>43</v>
      </c>
      <c r="D2325" s="215" t="s">
        <v>25</v>
      </c>
      <c r="E2325" s="219">
        <v>3211</v>
      </c>
      <c r="F2325" s="229" t="s">
        <v>110</v>
      </c>
      <c r="G2325" s="220"/>
      <c r="H2325" s="222">
        <v>1800</v>
      </c>
      <c r="I2325" s="222"/>
      <c r="J2325" s="222"/>
      <c r="K2325" s="222">
        <f t="shared" si="1178"/>
        <v>1800</v>
      </c>
    </row>
    <row r="2326" spans="1:11" s="223" customFormat="1" ht="30" x14ac:dyDescent="0.2">
      <c r="A2326" s="213" t="s">
        <v>951</v>
      </c>
      <c r="B2326" s="213" t="s">
        <v>867</v>
      </c>
      <c r="C2326" s="217">
        <v>43</v>
      </c>
      <c r="D2326" s="215" t="s">
        <v>25</v>
      </c>
      <c r="E2326" s="219">
        <v>3212</v>
      </c>
      <c r="F2326" s="229" t="s">
        <v>111</v>
      </c>
      <c r="G2326" s="220"/>
      <c r="H2326" s="222">
        <v>1000</v>
      </c>
      <c r="I2326" s="222"/>
      <c r="J2326" s="222"/>
      <c r="K2326" s="222">
        <f t="shared" si="1178"/>
        <v>1000</v>
      </c>
    </row>
    <row r="2327" spans="1:11" s="167" customFormat="1" x14ac:dyDescent="0.2">
      <c r="A2327" s="326" t="s">
        <v>951</v>
      </c>
      <c r="B2327" s="326" t="s">
        <v>867</v>
      </c>
      <c r="C2327" s="154">
        <v>43</v>
      </c>
      <c r="D2327" s="155"/>
      <c r="E2327" s="156">
        <v>322</v>
      </c>
      <c r="F2327" s="225"/>
      <c r="G2327" s="157"/>
      <c r="H2327" s="246">
        <f t="shared" ref="H2327:I2327" si="1188">SUM(H2328:H2329)</f>
        <v>4700</v>
      </c>
      <c r="I2327" s="246">
        <f t="shared" si="1188"/>
        <v>0</v>
      </c>
      <c r="J2327" s="246">
        <f t="shared" ref="J2327" si="1189">SUM(J2328:J2329)</f>
        <v>0</v>
      </c>
      <c r="K2327" s="246">
        <f t="shared" si="1178"/>
        <v>4700</v>
      </c>
    </row>
    <row r="2328" spans="1:11" s="223" customFormat="1" ht="15" x14ac:dyDescent="0.2">
      <c r="A2328" s="213" t="s">
        <v>951</v>
      </c>
      <c r="B2328" s="213" t="s">
        <v>867</v>
      </c>
      <c r="C2328" s="217">
        <v>43</v>
      </c>
      <c r="D2328" s="215" t="s">
        <v>25</v>
      </c>
      <c r="E2328" s="219">
        <v>3221</v>
      </c>
      <c r="F2328" s="229" t="s">
        <v>146</v>
      </c>
      <c r="G2328" s="220"/>
      <c r="H2328" s="222">
        <f>H2320*0.15</f>
        <v>4500</v>
      </c>
      <c r="I2328" s="222"/>
      <c r="J2328" s="222"/>
      <c r="K2328" s="222">
        <f t="shared" si="1178"/>
        <v>4500</v>
      </c>
    </row>
    <row r="2329" spans="1:11" s="223" customFormat="1" ht="15" x14ac:dyDescent="0.2">
      <c r="A2329" s="213" t="s">
        <v>951</v>
      </c>
      <c r="B2329" s="213" t="s">
        <v>867</v>
      </c>
      <c r="C2329" s="217">
        <v>43</v>
      </c>
      <c r="D2329" s="215" t="s">
        <v>25</v>
      </c>
      <c r="E2329" s="219">
        <v>3223</v>
      </c>
      <c r="F2329" s="229" t="s">
        <v>115</v>
      </c>
      <c r="G2329" s="220"/>
      <c r="H2329" s="222">
        <v>200</v>
      </c>
      <c r="I2329" s="222"/>
      <c r="J2329" s="222"/>
      <c r="K2329" s="222">
        <f t="shared" si="1178"/>
        <v>200</v>
      </c>
    </row>
    <row r="2330" spans="1:11" s="167" customFormat="1" x14ac:dyDescent="0.2">
      <c r="A2330" s="326" t="s">
        <v>951</v>
      </c>
      <c r="B2330" s="326" t="s">
        <v>867</v>
      </c>
      <c r="C2330" s="154">
        <v>43</v>
      </c>
      <c r="D2330" s="155"/>
      <c r="E2330" s="156">
        <v>323</v>
      </c>
      <c r="F2330" s="225"/>
      <c r="G2330" s="157"/>
      <c r="H2330" s="246">
        <f t="shared" ref="H2330:I2330" si="1190">SUM(H2331:H2332)</f>
        <v>39000</v>
      </c>
      <c r="I2330" s="246">
        <f t="shared" si="1190"/>
        <v>0</v>
      </c>
      <c r="J2330" s="246">
        <f t="shared" ref="J2330" si="1191">SUM(J2331:J2332)</f>
        <v>0</v>
      </c>
      <c r="K2330" s="246">
        <f t="shared" si="1178"/>
        <v>39000</v>
      </c>
    </row>
    <row r="2331" spans="1:11" s="223" customFormat="1" ht="15" x14ac:dyDescent="0.2">
      <c r="A2331" s="213" t="s">
        <v>951</v>
      </c>
      <c r="B2331" s="213" t="s">
        <v>867</v>
      </c>
      <c r="C2331" s="217">
        <v>43</v>
      </c>
      <c r="D2331" s="215" t="s">
        <v>25</v>
      </c>
      <c r="E2331" s="219">
        <v>3233</v>
      </c>
      <c r="F2331" s="229" t="s">
        <v>119</v>
      </c>
      <c r="G2331" s="341"/>
      <c r="H2331" s="222">
        <v>3000</v>
      </c>
      <c r="I2331" s="222"/>
      <c r="J2331" s="222"/>
      <c r="K2331" s="222">
        <f t="shared" si="1178"/>
        <v>3000</v>
      </c>
    </row>
    <row r="2332" spans="1:11" s="223" customFormat="1" ht="15" x14ac:dyDescent="0.2">
      <c r="A2332" s="213" t="s">
        <v>951</v>
      </c>
      <c r="B2332" s="213" t="s">
        <v>867</v>
      </c>
      <c r="C2332" s="217">
        <v>43</v>
      </c>
      <c r="D2332" s="215" t="s">
        <v>25</v>
      </c>
      <c r="E2332" s="219">
        <v>3239</v>
      </c>
      <c r="F2332" s="229" t="s">
        <v>41</v>
      </c>
      <c r="G2332" s="342"/>
      <c r="H2332" s="222">
        <f>39000-H2331</f>
        <v>36000</v>
      </c>
      <c r="I2332" s="222"/>
      <c r="J2332" s="222"/>
      <c r="K2332" s="222">
        <f t="shared" si="1178"/>
        <v>36000</v>
      </c>
    </row>
    <row r="2333" spans="1:11" s="167" customFormat="1" x14ac:dyDescent="0.2">
      <c r="A2333" s="330" t="s">
        <v>951</v>
      </c>
      <c r="B2333" s="330" t="s">
        <v>867</v>
      </c>
      <c r="C2333" s="285">
        <v>559</v>
      </c>
      <c r="D2333" s="330"/>
      <c r="E2333" s="286">
        <v>31</v>
      </c>
      <c r="F2333" s="287"/>
      <c r="G2333" s="287"/>
      <c r="H2333" s="317">
        <f t="shared" ref="H2333:I2333" si="1192">H2334+H2336</f>
        <v>199000</v>
      </c>
      <c r="I2333" s="317">
        <f t="shared" si="1192"/>
        <v>0</v>
      </c>
      <c r="J2333" s="317">
        <f t="shared" ref="J2333" si="1193">J2334+J2336</f>
        <v>0</v>
      </c>
      <c r="K2333" s="317">
        <f t="shared" si="1178"/>
        <v>199000</v>
      </c>
    </row>
    <row r="2334" spans="1:11" s="152" customFormat="1" x14ac:dyDescent="0.2">
      <c r="A2334" s="326" t="s">
        <v>951</v>
      </c>
      <c r="B2334" s="326" t="s">
        <v>867</v>
      </c>
      <c r="C2334" s="327">
        <v>559</v>
      </c>
      <c r="D2334" s="322"/>
      <c r="E2334" s="187">
        <v>311</v>
      </c>
      <c r="F2334" s="230"/>
      <c r="G2334" s="328"/>
      <c r="H2334" s="199">
        <f t="shared" ref="H2334:J2334" si="1194">H2335</f>
        <v>170000</v>
      </c>
      <c r="I2334" s="199">
        <f t="shared" si="1194"/>
        <v>0</v>
      </c>
      <c r="J2334" s="199">
        <f t="shared" si="1194"/>
        <v>0</v>
      </c>
      <c r="K2334" s="199">
        <f t="shared" si="1178"/>
        <v>170000</v>
      </c>
    </row>
    <row r="2335" spans="1:11" s="152" customFormat="1" x14ac:dyDescent="0.2">
      <c r="A2335" s="213" t="s">
        <v>951</v>
      </c>
      <c r="B2335" s="213" t="s">
        <v>867</v>
      </c>
      <c r="C2335" s="214">
        <v>559</v>
      </c>
      <c r="D2335" s="215" t="s">
        <v>25</v>
      </c>
      <c r="E2335" s="188">
        <v>3111</v>
      </c>
      <c r="F2335" s="228" t="s">
        <v>19</v>
      </c>
      <c r="G2335" s="208"/>
      <c r="H2335" s="222">
        <f>175000-H2341</f>
        <v>170000</v>
      </c>
      <c r="I2335" s="222"/>
      <c r="J2335" s="222"/>
      <c r="K2335" s="222">
        <f t="shared" si="1178"/>
        <v>170000</v>
      </c>
    </row>
    <row r="2336" spans="1:11" x14ac:dyDescent="0.2">
      <c r="A2336" s="326" t="s">
        <v>951</v>
      </c>
      <c r="B2336" s="326" t="s">
        <v>867</v>
      </c>
      <c r="C2336" s="154">
        <v>559</v>
      </c>
      <c r="D2336" s="155"/>
      <c r="E2336" s="156">
        <v>313</v>
      </c>
      <c r="F2336" s="225"/>
      <c r="G2336" s="157"/>
      <c r="H2336" s="246">
        <f>SUM(H2337:H2337)</f>
        <v>29000</v>
      </c>
      <c r="I2336" s="246">
        <f>SUM(I2337:I2337)</f>
        <v>0</v>
      </c>
      <c r="J2336" s="246">
        <f>SUM(J2337:J2337)</f>
        <v>0</v>
      </c>
      <c r="K2336" s="246">
        <f t="shared" si="1178"/>
        <v>29000</v>
      </c>
    </row>
    <row r="2337" spans="1:11" s="152" customFormat="1" x14ac:dyDescent="0.2">
      <c r="A2337" s="213" t="s">
        <v>951</v>
      </c>
      <c r="B2337" s="213" t="s">
        <v>867</v>
      </c>
      <c r="C2337" s="217">
        <v>559</v>
      </c>
      <c r="D2337" s="215" t="s">
        <v>25</v>
      </c>
      <c r="E2337" s="219">
        <v>3132</v>
      </c>
      <c r="F2337" s="229" t="s">
        <v>280</v>
      </c>
      <c r="G2337" s="220"/>
      <c r="H2337" s="222">
        <v>29000</v>
      </c>
      <c r="I2337" s="222"/>
      <c r="J2337" s="222"/>
      <c r="K2337" s="222">
        <f t="shared" si="1178"/>
        <v>29000</v>
      </c>
    </row>
    <row r="2338" spans="1:11" s="223" customFormat="1" x14ac:dyDescent="0.2">
      <c r="A2338" s="302" t="s">
        <v>951</v>
      </c>
      <c r="B2338" s="302" t="s">
        <v>867</v>
      </c>
      <c r="C2338" s="285">
        <v>559</v>
      </c>
      <c r="D2338" s="285"/>
      <c r="E2338" s="286">
        <v>32</v>
      </c>
      <c r="F2338" s="287"/>
      <c r="G2338" s="288"/>
      <c r="H2338" s="289">
        <f>H2339+H2342+H2345</f>
        <v>261500</v>
      </c>
      <c r="I2338" s="289">
        <f>I2339+I2342+I2345</f>
        <v>0</v>
      </c>
      <c r="J2338" s="289">
        <f>J2339+J2342+J2345</f>
        <v>0</v>
      </c>
      <c r="K2338" s="289">
        <f t="shared" si="1178"/>
        <v>261500</v>
      </c>
    </row>
    <row r="2339" spans="1:11" s="166" customFormat="1" x14ac:dyDescent="0.2">
      <c r="A2339" s="326" t="s">
        <v>951</v>
      </c>
      <c r="B2339" s="326" t="s">
        <v>867</v>
      </c>
      <c r="C2339" s="154">
        <v>559</v>
      </c>
      <c r="D2339" s="155"/>
      <c r="E2339" s="156">
        <v>321</v>
      </c>
      <c r="F2339" s="225"/>
      <c r="G2339" s="157"/>
      <c r="H2339" s="246">
        <f t="shared" ref="H2339:I2339" si="1195">SUM(H2340:H2341)</f>
        <v>13000</v>
      </c>
      <c r="I2339" s="246">
        <f t="shared" si="1195"/>
        <v>0</v>
      </c>
      <c r="J2339" s="246">
        <f t="shared" ref="J2339" si="1196">SUM(J2340:J2341)</f>
        <v>0</v>
      </c>
      <c r="K2339" s="246">
        <f t="shared" si="1178"/>
        <v>13000</v>
      </c>
    </row>
    <row r="2340" spans="1:11" s="152" customFormat="1" x14ac:dyDescent="0.2">
      <c r="A2340" s="213" t="s">
        <v>951</v>
      </c>
      <c r="B2340" s="213" t="s">
        <v>867</v>
      </c>
      <c r="C2340" s="217">
        <v>559</v>
      </c>
      <c r="D2340" s="215" t="s">
        <v>25</v>
      </c>
      <c r="E2340" s="219">
        <v>3211</v>
      </c>
      <c r="F2340" s="229" t="s">
        <v>110</v>
      </c>
      <c r="G2340" s="220"/>
      <c r="H2340" s="222">
        <v>8000</v>
      </c>
      <c r="I2340" s="222"/>
      <c r="J2340" s="222"/>
      <c r="K2340" s="222">
        <f t="shared" si="1178"/>
        <v>8000</v>
      </c>
    </row>
    <row r="2341" spans="1:11" s="223" customFormat="1" ht="30" x14ac:dyDescent="0.2">
      <c r="A2341" s="213" t="s">
        <v>951</v>
      </c>
      <c r="B2341" s="213" t="s">
        <v>867</v>
      </c>
      <c r="C2341" s="217">
        <v>559</v>
      </c>
      <c r="D2341" s="215" t="s">
        <v>25</v>
      </c>
      <c r="E2341" s="219">
        <v>3212</v>
      </c>
      <c r="F2341" s="229" t="s">
        <v>111</v>
      </c>
      <c r="G2341" s="220"/>
      <c r="H2341" s="222">
        <v>5000</v>
      </c>
      <c r="I2341" s="222"/>
      <c r="J2341" s="222"/>
      <c r="K2341" s="222">
        <f t="shared" si="1178"/>
        <v>5000</v>
      </c>
    </row>
    <row r="2342" spans="1:11" s="223" customFormat="1" x14ac:dyDescent="0.2">
      <c r="A2342" s="326" t="s">
        <v>951</v>
      </c>
      <c r="B2342" s="326" t="s">
        <v>867</v>
      </c>
      <c r="C2342" s="154">
        <v>559</v>
      </c>
      <c r="D2342" s="155"/>
      <c r="E2342" s="156">
        <v>322</v>
      </c>
      <c r="F2342" s="225"/>
      <c r="G2342" s="157"/>
      <c r="H2342" s="246">
        <f t="shared" ref="H2342:I2342" si="1197">SUM(H2343:H2344)</f>
        <v>26500</v>
      </c>
      <c r="I2342" s="246">
        <f t="shared" si="1197"/>
        <v>0</v>
      </c>
      <c r="J2342" s="246">
        <f t="shared" ref="J2342" si="1198">SUM(J2343:J2344)</f>
        <v>0</v>
      </c>
      <c r="K2342" s="246">
        <f t="shared" si="1178"/>
        <v>26500</v>
      </c>
    </row>
    <row r="2343" spans="1:11" s="167" customFormat="1" x14ac:dyDescent="0.2">
      <c r="A2343" s="213" t="s">
        <v>951</v>
      </c>
      <c r="B2343" s="213" t="s">
        <v>867</v>
      </c>
      <c r="C2343" s="217">
        <v>559</v>
      </c>
      <c r="D2343" s="215" t="s">
        <v>25</v>
      </c>
      <c r="E2343" s="219">
        <v>3221</v>
      </c>
      <c r="F2343" s="229" t="s">
        <v>146</v>
      </c>
      <c r="G2343" s="220"/>
      <c r="H2343" s="222">
        <f>H2335*0.15</f>
        <v>25500</v>
      </c>
      <c r="I2343" s="222"/>
      <c r="J2343" s="222"/>
      <c r="K2343" s="222">
        <f t="shared" si="1178"/>
        <v>25500</v>
      </c>
    </row>
    <row r="2344" spans="1:11" s="223" customFormat="1" ht="15" x14ac:dyDescent="0.2">
      <c r="A2344" s="213" t="s">
        <v>951</v>
      </c>
      <c r="B2344" s="213" t="s">
        <v>867</v>
      </c>
      <c r="C2344" s="217">
        <v>559</v>
      </c>
      <c r="D2344" s="215" t="s">
        <v>25</v>
      </c>
      <c r="E2344" s="219">
        <v>3223</v>
      </c>
      <c r="F2344" s="229" t="s">
        <v>115</v>
      </c>
      <c r="G2344" s="220"/>
      <c r="H2344" s="222">
        <v>1000</v>
      </c>
      <c r="I2344" s="222"/>
      <c r="J2344" s="222"/>
      <c r="K2344" s="222">
        <f t="shared" si="1178"/>
        <v>1000</v>
      </c>
    </row>
    <row r="2345" spans="1:11" s="223" customFormat="1" x14ac:dyDescent="0.2">
      <c r="A2345" s="326" t="s">
        <v>951</v>
      </c>
      <c r="B2345" s="326" t="s">
        <v>867</v>
      </c>
      <c r="C2345" s="154">
        <v>559</v>
      </c>
      <c r="D2345" s="155"/>
      <c r="E2345" s="156">
        <v>323</v>
      </c>
      <c r="F2345" s="225"/>
      <c r="G2345" s="157"/>
      <c r="H2345" s="246">
        <f t="shared" ref="H2345:I2345" si="1199">SUM(H2346:H2347)</f>
        <v>222000</v>
      </c>
      <c r="I2345" s="246">
        <f t="shared" si="1199"/>
        <v>0</v>
      </c>
      <c r="J2345" s="246">
        <f t="shared" ref="J2345" si="1200">SUM(J2346:J2347)</f>
        <v>0</v>
      </c>
      <c r="K2345" s="246">
        <f t="shared" si="1178"/>
        <v>222000</v>
      </c>
    </row>
    <row r="2346" spans="1:11" s="167" customFormat="1" x14ac:dyDescent="0.2">
      <c r="A2346" s="213" t="s">
        <v>951</v>
      </c>
      <c r="B2346" s="213" t="s">
        <v>867</v>
      </c>
      <c r="C2346" s="217">
        <v>559</v>
      </c>
      <c r="D2346" s="215" t="s">
        <v>25</v>
      </c>
      <c r="E2346" s="219">
        <v>3233</v>
      </c>
      <c r="F2346" s="229" t="s">
        <v>119</v>
      </c>
      <c r="G2346" s="341"/>
      <c r="H2346" s="222">
        <v>12000</v>
      </c>
      <c r="I2346" s="222"/>
      <c r="J2346" s="222"/>
      <c r="K2346" s="222">
        <f t="shared" si="1178"/>
        <v>12000</v>
      </c>
    </row>
    <row r="2347" spans="1:11" s="223" customFormat="1" ht="15" x14ac:dyDescent="0.2">
      <c r="A2347" s="213" t="s">
        <v>951</v>
      </c>
      <c r="B2347" s="213" t="s">
        <v>867</v>
      </c>
      <c r="C2347" s="217">
        <v>559</v>
      </c>
      <c r="D2347" s="215" t="s">
        <v>25</v>
      </c>
      <c r="E2347" s="219">
        <v>3239</v>
      </c>
      <c r="F2347" s="229" t="s">
        <v>41</v>
      </c>
      <c r="G2347" s="342"/>
      <c r="H2347" s="222">
        <f>222000-H2346</f>
        <v>210000</v>
      </c>
      <c r="I2347" s="222"/>
      <c r="J2347" s="222"/>
      <c r="K2347" s="222">
        <f t="shared" si="1178"/>
        <v>210000</v>
      </c>
    </row>
    <row r="2348" spans="1:11" s="223" customFormat="1" ht="67.5" x14ac:dyDescent="0.2">
      <c r="A2348" s="296" t="s">
        <v>951</v>
      </c>
      <c r="B2348" s="296" t="s">
        <v>869</v>
      </c>
      <c r="C2348" s="296"/>
      <c r="D2348" s="296"/>
      <c r="E2348" s="297"/>
      <c r="F2348" s="299" t="s">
        <v>868</v>
      </c>
      <c r="G2348" s="300" t="s">
        <v>688</v>
      </c>
      <c r="H2348" s="301">
        <f>H2349+H2354+H2364+H2369+H2374+H2384</f>
        <v>1165000</v>
      </c>
      <c r="I2348" s="301">
        <f>I2349+I2354+I2364+I2369+I2374+I2384</f>
        <v>0</v>
      </c>
      <c r="J2348" s="301">
        <f>J2349+J2354+J2364+J2369+J2374+J2384</f>
        <v>0</v>
      </c>
      <c r="K2348" s="301">
        <f t="shared" si="1178"/>
        <v>1165000</v>
      </c>
    </row>
    <row r="2349" spans="1:11" s="167" customFormat="1" x14ac:dyDescent="0.2">
      <c r="A2349" s="330" t="s">
        <v>951</v>
      </c>
      <c r="B2349" s="330" t="s">
        <v>869</v>
      </c>
      <c r="C2349" s="285">
        <v>43</v>
      </c>
      <c r="D2349" s="330"/>
      <c r="E2349" s="286">
        <v>31</v>
      </c>
      <c r="F2349" s="287"/>
      <c r="G2349" s="287"/>
      <c r="H2349" s="317">
        <f t="shared" ref="H2349:I2349" si="1201">H2350+H2352</f>
        <v>42000</v>
      </c>
      <c r="I2349" s="317">
        <f t="shared" si="1201"/>
        <v>0</v>
      </c>
      <c r="J2349" s="317">
        <f t="shared" ref="J2349" si="1202">J2350+J2352</f>
        <v>0</v>
      </c>
      <c r="K2349" s="317">
        <f t="shared" si="1178"/>
        <v>42000</v>
      </c>
    </row>
    <row r="2350" spans="1:11" s="167" customFormat="1" x14ac:dyDescent="0.2">
      <c r="A2350" s="326" t="s">
        <v>951</v>
      </c>
      <c r="B2350" s="326" t="s">
        <v>869</v>
      </c>
      <c r="C2350" s="327">
        <v>43</v>
      </c>
      <c r="D2350" s="322"/>
      <c r="E2350" s="187">
        <v>311</v>
      </c>
      <c r="F2350" s="230"/>
      <c r="G2350" s="328"/>
      <c r="H2350" s="199">
        <f t="shared" ref="H2350:J2350" si="1203">H2351</f>
        <v>36000</v>
      </c>
      <c r="I2350" s="199">
        <f t="shared" si="1203"/>
        <v>0</v>
      </c>
      <c r="J2350" s="199">
        <f t="shared" si="1203"/>
        <v>0</v>
      </c>
      <c r="K2350" s="199">
        <f t="shared" si="1178"/>
        <v>36000</v>
      </c>
    </row>
    <row r="2351" spans="1:11" s="243" customFormat="1" x14ac:dyDescent="0.2">
      <c r="A2351" s="213" t="s">
        <v>951</v>
      </c>
      <c r="B2351" s="213" t="s">
        <v>869</v>
      </c>
      <c r="C2351" s="214">
        <v>43</v>
      </c>
      <c r="D2351" s="215" t="s">
        <v>25</v>
      </c>
      <c r="E2351" s="188">
        <v>3111</v>
      </c>
      <c r="F2351" s="228" t="s">
        <v>19</v>
      </c>
      <c r="G2351" s="208"/>
      <c r="H2351" s="222">
        <f>37000-H2357</f>
        <v>36000</v>
      </c>
      <c r="I2351" s="222"/>
      <c r="J2351" s="222"/>
      <c r="K2351" s="222">
        <f t="shared" si="1178"/>
        <v>36000</v>
      </c>
    </row>
    <row r="2352" spans="1:11" s="167" customFormat="1" x14ac:dyDescent="0.2">
      <c r="A2352" s="326" t="s">
        <v>951</v>
      </c>
      <c r="B2352" s="326" t="s">
        <v>869</v>
      </c>
      <c r="C2352" s="154">
        <v>43</v>
      </c>
      <c r="D2352" s="155"/>
      <c r="E2352" s="156">
        <v>313</v>
      </c>
      <c r="F2352" s="225"/>
      <c r="G2352" s="157"/>
      <c r="H2352" s="246">
        <f t="shared" ref="H2352:J2352" si="1204">SUM(H2353:H2353)</f>
        <v>6000</v>
      </c>
      <c r="I2352" s="246">
        <f t="shared" si="1204"/>
        <v>0</v>
      </c>
      <c r="J2352" s="246">
        <f t="shared" si="1204"/>
        <v>0</v>
      </c>
      <c r="K2352" s="246">
        <f t="shared" si="1178"/>
        <v>6000</v>
      </c>
    </row>
    <row r="2353" spans="1:11" s="243" customFormat="1" x14ac:dyDescent="0.2">
      <c r="A2353" s="213" t="s">
        <v>951</v>
      </c>
      <c r="B2353" s="213" t="s">
        <v>869</v>
      </c>
      <c r="C2353" s="217">
        <v>43</v>
      </c>
      <c r="D2353" s="215" t="s">
        <v>25</v>
      </c>
      <c r="E2353" s="219">
        <v>3132</v>
      </c>
      <c r="F2353" s="229" t="s">
        <v>280</v>
      </c>
      <c r="G2353" s="220"/>
      <c r="H2353" s="222">
        <v>6000</v>
      </c>
      <c r="I2353" s="222"/>
      <c r="J2353" s="222"/>
      <c r="K2353" s="222">
        <f t="shared" si="1178"/>
        <v>6000</v>
      </c>
    </row>
    <row r="2354" spans="1:11" x14ac:dyDescent="0.2">
      <c r="A2354" s="302" t="s">
        <v>951</v>
      </c>
      <c r="B2354" s="302" t="s">
        <v>869</v>
      </c>
      <c r="C2354" s="285">
        <v>43</v>
      </c>
      <c r="D2354" s="285"/>
      <c r="E2354" s="286">
        <v>32</v>
      </c>
      <c r="F2354" s="287"/>
      <c r="G2354" s="288"/>
      <c r="H2354" s="289">
        <f>H2355+H2358+H2361</f>
        <v>28000</v>
      </c>
      <c r="I2354" s="289">
        <f>I2355+I2358+I2361</f>
        <v>0</v>
      </c>
      <c r="J2354" s="289">
        <f>J2355+J2358+J2361</f>
        <v>0</v>
      </c>
      <c r="K2354" s="289">
        <f t="shared" si="1178"/>
        <v>28000</v>
      </c>
    </row>
    <row r="2355" spans="1:11" s="152" customFormat="1" x14ac:dyDescent="0.2">
      <c r="A2355" s="326" t="s">
        <v>951</v>
      </c>
      <c r="B2355" s="326" t="s">
        <v>869</v>
      </c>
      <c r="C2355" s="154">
        <v>43</v>
      </c>
      <c r="D2355" s="155"/>
      <c r="E2355" s="156">
        <v>321</v>
      </c>
      <c r="F2355" s="225"/>
      <c r="G2355" s="157"/>
      <c r="H2355" s="246">
        <f t="shared" ref="H2355:I2355" si="1205">SUM(H2356:H2357)</f>
        <v>3800</v>
      </c>
      <c r="I2355" s="246">
        <f t="shared" si="1205"/>
        <v>0</v>
      </c>
      <c r="J2355" s="246">
        <f t="shared" ref="J2355" si="1206">SUM(J2356:J2357)</f>
        <v>0</v>
      </c>
      <c r="K2355" s="246">
        <f t="shared" si="1178"/>
        <v>3800</v>
      </c>
    </row>
    <row r="2356" spans="1:11" ht="15" x14ac:dyDescent="0.2">
      <c r="A2356" s="213" t="s">
        <v>951</v>
      </c>
      <c r="B2356" s="213" t="s">
        <v>869</v>
      </c>
      <c r="C2356" s="217">
        <v>43</v>
      </c>
      <c r="D2356" s="215" t="s">
        <v>25</v>
      </c>
      <c r="E2356" s="219">
        <v>3211</v>
      </c>
      <c r="F2356" s="229" t="s">
        <v>110</v>
      </c>
      <c r="G2356" s="220"/>
      <c r="H2356" s="222">
        <f>3000-H2360</f>
        <v>2800</v>
      </c>
      <c r="I2356" s="222"/>
      <c r="J2356" s="222"/>
      <c r="K2356" s="222">
        <f t="shared" si="1178"/>
        <v>2800</v>
      </c>
    </row>
    <row r="2357" spans="1:11" s="152" customFormat="1" ht="30" x14ac:dyDescent="0.2">
      <c r="A2357" s="213" t="s">
        <v>951</v>
      </c>
      <c r="B2357" s="213" t="s">
        <v>869</v>
      </c>
      <c r="C2357" s="217">
        <v>43</v>
      </c>
      <c r="D2357" s="215" t="s">
        <v>25</v>
      </c>
      <c r="E2357" s="219">
        <v>3212</v>
      </c>
      <c r="F2357" s="229" t="s">
        <v>111</v>
      </c>
      <c r="G2357" s="220"/>
      <c r="H2357" s="222">
        <v>1000</v>
      </c>
      <c r="I2357" s="222"/>
      <c r="J2357" s="222"/>
      <c r="K2357" s="222">
        <f t="shared" si="1178"/>
        <v>1000</v>
      </c>
    </row>
    <row r="2358" spans="1:11" s="223" customFormat="1" x14ac:dyDescent="0.2">
      <c r="A2358" s="326" t="s">
        <v>951</v>
      </c>
      <c r="B2358" s="326" t="s">
        <v>869</v>
      </c>
      <c r="C2358" s="154">
        <v>43</v>
      </c>
      <c r="D2358" s="155"/>
      <c r="E2358" s="156">
        <v>322</v>
      </c>
      <c r="F2358" s="225"/>
      <c r="G2358" s="157"/>
      <c r="H2358" s="246">
        <f t="shared" ref="H2358:I2358" si="1207">SUM(H2359:H2360)</f>
        <v>5200</v>
      </c>
      <c r="I2358" s="246">
        <f t="shared" si="1207"/>
        <v>0</v>
      </c>
      <c r="J2358" s="246">
        <f t="shared" ref="J2358" si="1208">SUM(J2359:J2360)</f>
        <v>0</v>
      </c>
      <c r="K2358" s="246">
        <f t="shared" si="1178"/>
        <v>5200</v>
      </c>
    </row>
    <row r="2359" spans="1:11" s="166" customFormat="1" ht="15" x14ac:dyDescent="0.2">
      <c r="A2359" s="213" t="s">
        <v>951</v>
      </c>
      <c r="B2359" s="213" t="s">
        <v>869</v>
      </c>
      <c r="C2359" s="217">
        <v>43</v>
      </c>
      <c r="D2359" s="215" t="s">
        <v>25</v>
      </c>
      <c r="E2359" s="219">
        <v>3221</v>
      </c>
      <c r="F2359" s="229" t="s">
        <v>146</v>
      </c>
      <c r="G2359" s="220"/>
      <c r="H2359" s="222">
        <v>5000</v>
      </c>
      <c r="I2359" s="222"/>
      <c r="J2359" s="222"/>
      <c r="K2359" s="222">
        <f t="shared" si="1178"/>
        <v>5000</v>
      </c>
    </row>
    <row r="2360" spans="1:11" s="152" customFormat="1" x14ac:dyDescent="0.2">
      <c r="A2360" s="213" t="s">
        <v>951</v>
      </c>
      <c r="B2360" s="213" t="s">
        <v>869</v>
      </c>
      <c r="C2360" s="217">
        <v>43</v>
      </c>
      <c r="D2360" s="215" t="s">
        <v>25</v>
      </c>
      <c r="E2360" s="219">
        <v>3223</v>
      </c>
      <c r="F2360" s="229" t="s">
        <v>115</v>
      </c>
      <c r="G2360" s="220"/>
      <c r="H2360" s="222">
        <v>200</v>
      </c>
      <c r="I2360" s="222"/>
      <c r="J2360" s="222"/>
      <c r="K2360" s="222">
        <f t="shared" si="1178"/>
        <v>200</v>
      </c>
    </row>
    <row r="2361" spans="1:11" s="223" customFormat="1" x14ac:dyDescent="0.2">
      <c r="A2361" s="326" t="s">
        <v>951</v>
      </c>
      <c r="B2361" s="326" t="s">
        <v>869</v>
      </c>
      <c r="C2361" s="154">
        <v>43</v>
      </c>
      <c r="D2361" s="155"/>
      <c r="E2361" s="156">
        <v>323</v>
      </c>
      <c r="F2361" s="225"/>
      <c r="G2361" s="157"/>
      <c r="H2361" s="246">
        <f t="shared" ref="H2361:I2361" si="1209">SUM(H2362:H2363)</f>
        <v>19000</v>
      </c>
      <c r="I2361" s="246">
        <f t="shared" si="1209"/>
        <v>0</v>
      </c>
      <c r="J2361" s="246">
        <f t="shared" ref="J2361" si="1210">SUM(J2362:J2363)</f>
        <v>0</v>
      </c>
      <c r="K2361" s="246">
        <f t="shared" si="1178"/>
        <v>19000</v>
      </c>
    </row>
    <row r="2362" spans="1:11" s="223" customFormat="1" ht="15" x14ac:dyDescent="0.2">
      <c r="A2362" s="213" t="s">
        <v>951</v>
      </c>
      <c r="B2362" s="213" t="s">
        <v>869</v>
      </c>
      <c r="C2362" s="217">
        <v>43</v>
      </c>
      <c r="D2362" s="215" t="s">
        <v>25</v>
      </c>
      <c r="E2362" s="219">
        <v>3233</v>
      </c>
      <c r="F2362" s="229" t="s">
        <v>119</v>
      </c>
      <c r="G2362" s="341"/>
      <c r="H2362" s="222">
        <v>3000</v>
      </c>
      <c r="I2362" s="222"/>
      <c r="J2362" s="222"/>
      <c r="K2362" s="222">
        <f t="shared" si="1178"/>
        <v>3000</v>
      </c>
    </row>
    <row r="2363" spans="1:11" s="167" customFormat="1" x14ac:dyDescent="0.2">
      <c r="A2363" s="213" t="s">
        <v>951</v>
      </c>
      <c r="B2363" s="213" t="s">
        <v>869</v>
      </c>
      <c r="C2363" s="217">
        <v>43</v>
      </c>
      <c r="D2363" s="215" t="s">
        <v>25</v>
      </c>
      <c r="E2363" s="219">
        <v>3239</v>
      </c>
      <c r="F2363" s="229" t="s">
        <v>41</v>
      </c>
      <c r="G2363" s="342"/>
      <c r="H2363" s="222">
        <v>16000</v>
      </c>
      <c r="I2363" s="222"/>
      <c r="J2363" s="222"/>
      <c r="K2363" s="222">
        <f t="shared" si="1178"/>
        <v>16000</v>
      </c>
    </row>
    <row r="2364" spans="1:11" s="223" customFormat="1" x14ac:dyDescent="0.2">
      <c r="A2364" s="285" t="s">
        <v>951</v>
      </c>
      <c r="B2364" s="285" t="s">
        <v>869</v>
      </c>
      <c r="C2364" s="285">
        <v>43</v>
      </c>
      <c r="D2364" s="285"/>
      <c r="E2364" s="286">
        <v>42</v>
      </c>
      <c r="F2364" s="287"/>
      <c r="G2364" s="288"/>
      <c r="H2364" s="289">
        <f>+H2365+H2367</f>
        <v>110000</v>
      </c>
      <c r="I2364" s="289">
        <f>+I2365+I2367</f>
        <v>0</v>
      </c>
      <c r="J2364" s="289">
        <f>+J2365+J2367</f>
        <v>0</v>
      </c>
      <c r="K2364" s="289">
        <f t="shared" si="1178"/>
        <v>110000</v>
      </c>
    </row>
    <row r="2365" spans="1:11" s="223" customFormat="1" x14ac:dyDescent="0.2">
      <c r="A2365" s="326" t="s">
        <v>951</v>
      </c>
      <c r="B2365" s="326" t="s">
        <v>869</v>
      </c>
      <c r="C2365" s="154">
        <v>43</v>
      </c>
      <c r="D2365" s="155"/>
      <c r="E2365" s="156">
        <v>422</v>
      </c>
      <c r="F2365" s="225"/>
      <c r="G2365" s="157"/>
      <c r="H2365" s="242">
        <f t="shared" ref="H2365:J2365" si="1211">SUM(H2366:H2366)</f>
        <v>77000</v>
      </c>
      <c r="I2365" s="242">
        <f t="shared" si="1211"/>
        <v>0</v>
      </c>
      <c r="J2365" s="242">
        <f t="shared" si="1211"/>
        <v>0</v>
      </c>
      <c r="K2365" s="242">
        <f t="shared" si="1178"/>
        <v>77000</v>
      </c>
    </row>
    <row r="2366" spans="1:11" s="167" customFormat="1" x14ac:dyDescent="0.2">
      <c r="A2366" s="213" t="s">
        <v>951</v>
      </c>
      <c r="B2366" s="213" t="s">
        <v>869</v>
      </c>
      <c r="C2366" s="217">
        <v>43</v>
      </c>
      <c r="D2366" s="215" t="s">
        <v>25</v>
      </c>
      <c r="E2366" s="219">
        <v>4227</v>
      </c>
      <c r="F2366" s="229" t="s">
        <v>132</v>
      </c>
      <c r="G2366" s="220"/>
      <c r="H2366" s="244">
        <f>110000-H2368</f>
        <v>77000</v>
      </c>
      <c r="I2366" s="244"/>
      <c r="J2366" s="244"/>
      <c r="K2366" s="244">
        <f t="shared" si="1178"/>
        <v>77000</v>
      </c>
    </row>
    <row r="2367" spans="1:11" s="223" customFormat="1" x14ac:dyDescent="0.2">
      <c r="A2367" s="326" t="s">
        <v>951</v>
      </c>
      <c r="B2367" s="326" t="s">
        <v>869</v>
      </c>
      <c r="C2367" s="154">
        <v>43</v>
      </c>
      <c r="D2367" s="155"/>
      <c r="E2367" s="156">
        <v>426</v>
      </c>
      <c r="F2367" s="225"/>
      <c r="G2367" s="157"/>
      <c r="H2367" s="242">
        <f t="shared" ref="H2367:J2367" si="1212">+H2368</f>
        <v>33000</v>
      </c>
      <c r="I2367" s="242">
        <f t="shared" si="1212"/>
        <v>0</v>
      </c>
      <c r="J2367" s="242">
        <f t="shared" si="1212"/>
        <v>0</v>
      </c>
      <c r="K2367" s="242">
        <f t="shared" si="1178"/>
        <v>33000</v>
      </c>
    </row>
    <row r="2368" spans="1:11" s="223" customFormat="1" ht="15" x14ac:dyDescent="0.2">
      <c r="A2368" s="213" t="s">
        <v>951</v>
      </c>
      <c r="B2368" s="213" t="s">
        <v>869</v>
      </c>
      <c r="C2368" s="217">
        <v>43</v>
      </c>
      <c r="D2368" s="215" t="s">
        <v>25</v>
      </c>
      <c r="E2368" s="219">
        <v>4262</v>
      </c>
      <c r="F2368" s="229" t="s">
        <v>135</v>
      </c>
      <c r="G2368" s="220"/>
      <c r="H2368" s="244">
        <v>33000</v>
      </c>
      <c r="I2368" s="244"/>
      <c r="J2368" s="244"/>
      <c r="K2368" s="244">
        <f t="shared" si="1178"/>
        <v>33000</v>
      </c>
    </row>
    <row r="2369" spans="1:11" s="167" customFormat="1" x14ac:dyDescent="0.2">
      <c r="A2369" s="330" t="s">
        <v>951</v>
      </c>
      <c r="B2369" s="330" t="s">
        <v>869</v>
      </c>
      <c r="C2369" s="285">
        <v>559</v>
      </c>
      <c r="D2369" s="330"/>
      <c r="E2369" s="286">
        <v>31</v>
      </c>
      <c r="F2369" s="287"/>
      <c r="G2369" s="287"/>
      <c r="H2369" s="317">
        <f t="shared" ref="H2369:I2369" si="1213">H2370+H2372</f>
        <v>204000</v>
      </c>
      <c r="I2369" s="317">
        <f t="shared" si="1213"/>
        <v>0</v>
      </c>
      <c r="J2369" s="317">
        <f t="shared" ref="J2369" si="1214">J2370+J2372</f>
        <v>0</v>
      </c>
      <c r="K2369" s="317">
        <f t="shared" si="1178"/>
        <v>204000</v>
      </c>
    </row>
    <row r="2370" spans="1:11" s="167" customFormat="1" x14ac:dyDescent="0.2">
      <c r="A2370" s="326" t="s">
        <v>951</v>
      </c>
      <c r="B2370" s="326" t="s">
        <v>869</v>
      </c>
      <c r="C2370" s="327">
        <v>559</v>
      </c>
      <c r="D2370" s="322"/>
      <c r="E2370" s="187">
        <v>311</v>
      </c>
      <c r="F2370" s="230"/>
      <c r="G2370" s="328"/>
      <c r="H2370" s="199">
        <f t="shared" ref="H2370:J2370" si="1215">H2371</f>
        <v>170000</v>
      </c>
      <c r="I2370" s="199">
        <f t="shared" si="1215"/>
        <v>0</v>
      </c>
      <c r="J2370" s="199">
        <f t="shared" si="1215"/>
        <v>0</v>
      </c>
      <c r="K2370" s="199">
        <f t="shared" si="1178"/>
        <v>170000</v>
      </c>
    </row>
    <row r="2371" spans="1:11" s="243" customFormat="1" x14ac:dyDescent="0.2">
      <c r="A2371" s="213" t="s">
        <v>951</v>
      </c>
      <c r="B2371" s="213" t="s">
        <v>869</v>
      </c>
      <c r="C2371" s="214">
        <v>559</v>
      </c>
      <c r="D2371" s="215" t="s">
        <v>25</v>
      </c>
      <c r="E2371" s="188">
        <v>3111</v>
      </c>
      <c r="F2371" s="228" t="s">
        <v>19</v>
      </c>
      <c r="G2371" s="208"/>
      <c r="H2371" s="222">
        <f>175000-H2377</f>
        <v>170000</v>
      </c>
      <c r="I2371" s="222"/>
      <c r="J2371" s="222"/>
      <c r="K2371" s="222">
        <f t="shared" ref="K2371:K2434" si="1216">H2371-I2371+J2371</f>
        <v>170000</v>
      </c>
    </row>
    <row r="2372" spans="1:11" s="167" customFormat="1" x14ac:dyDescent="0.2">
      <c r="A2372" s="326" t="s">
        <v>951</v>
      </c>
      <c r="B2372" s="326" t="s">
        <v>869</v>
      </c>
      <c r="C2372" s="154">
        <v>559</v>
      </c>
      <c r="D2372" s="155"/>
      <c r="E2372" s="156">
        <v>313</v>
      </c>
      <c r="F2372" s="225"/>
      <c r="G2372" s="157"/>
      <c r="H2372" s="246">
        <f t="shared" ref="H2372:J2372" si="1217">SUM(H2373:H2373)</f>
        <v>34000</v>
      </c>
      <c r="I2372" s="246">
        <f t="shared" si="1217"/>
        <v>0</v>
      </c>
      <c r="J2372" s="246">
        <f t="shared" si="1217"/>
        <v>0</v>
      </c>
      <c r="K2372" s="246">
        <f t="shared" si="1216"/>
        <v>34000</v>
      </c>
    </row>
    <row r="2373" spans="1:11" s="243" customFormat="1" x14ac:dyDescent="0.2">
      <c r="A2373" s="213" t="s">
        <v>951</v>
      </c>
      <c r="B2373" s="213" t="s">
        <v>869</v>
      </c>
      <c r="C2373" s="217">
        <v>559</v>
      </c>
      <c r="D2373" s="215" t="s">
        <v>25</v>
      </c>
      <c r="E2373" s="219">
        <v>3132</v>
      </c>
      <c r="F2373" s="229" t="s">
        <v>280</v>
      </c>
      <c r="G2373" s="220"/>
      <c r="H2373" s="222">
        <v>34000</v>
      </c>
      <c r="I2373" s="222"/>
      <c r="J2373" s="222"/>
      <c r="K2373" s="222">
        <f t="shared" si="1216"/>
        <v>34000</v>
      </c>
    </row>
    <row r="2374" spans="1:11" s="152" customFormat="1" x14ac:dyDescent="0.2">
      <c r="A2374" s="302" t="s">
        <v>951</v>
      </c>
      <c r="B2374" s="302" t="s">
        <v>869</v>
      </c>
      <c r="C2374" s="285">
        <v>559</v>
      </c>
      <c r="D2374" s="285"/>
      <c r="E2374" s="286">
        <v>32</v>
      </c>
      <c r="F2374" s="287"/>
      <c r="G2374" s="288"/>
      <c r="H2374" s="289">
        <f>H2375+H2378+H2381</f>
        <v>157000</v>
      </c>
      <c r="I2374" s="289">
        <f>I2375+I2378+I2381</f>
        <v>0</v>
      </c>
      <c r="J2374" s="289">
        <f>J2375+J2378+J2381</f>
        <v>0</v>
      </c>
      <c r="K2374" s="289">
        <f t="shared" si="1216"/>
        <v>157000</v>
      </c>
    </row>
    <row r="2375" spans="1:11" x14ac:dyDescent="0.2">
      <c r="A2375" s="326" t="s">
        <v>951</v>
      </c>
      <c r="B2375" s="326" t="s">
        <v>869</v>
      </c>
      <c r="C2375" s="154">
        <v>559</v>
      </c>
      <c r="D2375" s="155"/>
      <c r="E2375" s="156">
        <v>321</v>
      </c>
      <c r="F2375" s="225"/>
      <c r="G2375" s="157"/>
      <c r="H2375" s="246">
        <f t="shared" ref="H2375:I2375" si="1218">SUM(H2376:H2377)</f>
        <v>23000</v>
      </c>
      <c r="I2375" s="246">
        <f t="shared" si="1218"/>
        <v>0</v>
      </c>
      <c r="J2375" s="246">
        <f t="shared" ref="J2375" si="1219">SUM(J2376:J2377)</f>
        <v>0</v>
      </c>
      <c r="K2375" s="246">
        <f t="shared" si="1216"/>
        <v>23000</v>
      </c>
    </row>
    <row r="2376" spans="1:11" s="152" customFormat="1" x14ac:dyDescent="0.2">
      <c r="A2376" s="213" t="s">
        <v>951</v>
      </c>
      <c r="B2376" s="213" t="s">
        <v>869</v>
      </c>
      <c r="C2376" s="217">
        <v>559</v>
      </c>
      <c r="D2376" s="215" t="s">
        <v>25</v>
      </c>
      <c r="E2376" s="219">
        <v>3211</v>
      </c>
      <c r="F2376" s="229" t="s">
        <v>110</v>
      </c>
      <c r="G2376" s="220"/>
      <c r="H2376" s="222">
        <f>19000-H2380</f>
        <v>18000</v>
      </c>
      <c r="I2376" s="222"/>
      <c r="J2376" s="222"/>
      <c r="K2376" s="222">
        <f t="shared" si="1216"/>
        <v>18000</v>
      </c>
    </row>
    <row r="2377" spans="1:11" ht="30" x14ac:dyDescent="0.2">
      <c r="A2377" s="213" t="s">
        <v>951</v>
      </c>
      <c r="B2377" s="213" t="s">
        <v>869</v>
      </c>
      <c r="C2377" s="217">
        <v>559</v>
      </c>
      <c r="D2377" s="215" t="s">
        <v>25</v>
      </c>
      <c r="E2377" s="219">
        <v>3212</v>
      </c>
      <c r="F2377" s="229" t="s">
        <v>111</v>
      </c>
      <c r="G2377" s="220"/>
      <c r="H2377" s="222">
        <v>5000</v>
      </c>
      <c r="I2377" s="222"/>
      <c r="J2377" s="222"/>
      <c r="K2377" s="222">
        <f t="shared" si="1216"/>
        <v>5000</v>
      </c>
    </row>
    <row r="2378" spans="1:11" s="152" customFormat="1" x14ac:dyDescent="0.2">
      <c r="A2378" s="326" t="s">
        <v>951</v>
      </c>
      <c r="B2378" s="326" t="s">
        <v>869</v>
      </c>
      <c r="C2378" s="154">
        <v>559</v>
      </c>
      <c r="D2378" s="155"/>
      <c r="E2378" s="156">
        <v>322</v>
      </c>
      <c r="F2378" s="225"/>
      <c r="G2378" s="157"/>
      <c r="H2378" s="246">
        <f t="shared" ref="H2378:I2378" si="1220">SUM(H2379:H2380)</f>
        <v>32000</v>
      </c>
      <c r="I2378" s="246">
        <f t="shared" si="1220"/>
        <v>0</v>
      </c>
      <c r="J2378" s="246">
        <f t="shared" ref="J2378" si="1221">SUM(J2379:J2380)</f>
        <v>0</v>
      </c>
      <c r="K2378" s="246">
        <f t="shared" si="1216"/>
        <v>32000</v>
      </c>
    </row>
    <row r="2379" spans="1:11" s="223" customFormat="1" ht="15" x14ac:dyDescent="0.2">
      <c r="A2379" s="213" t="s">
        <v>951</v>
      </c>
      <c r="B2379" s="213" t="s">
        <v>869</v>
      </c>
      <c r="C2379" s="217">
        <v>559</v>
      </c>
      <c r="D2379" s="215" t="s">
        <v>25</v>
      </c>
      <c r="E2379" s="219">
        <v>3221</v>
      </c>
      <c r="F2379" s="229" t="s">
        <v>146</v>
      </c>
      <c r="G2379" s="220"/>
      <c r="H2379" s="222">
        <v>31000</v>
      </c>
      <c r="I2379" s="222"/>
      <c r="J2379" s="222"/>
      <c r="K2379" s="222">
        <f t="shared" si="1216"/>
        <v>31000</v>
      </c>
    </row>
    <row r="2380" spans="1:11" s="166" customFormat="1" ht="15" x14ac:dyDescent="0.2">
      <c r="A2380" s="213" t="s">
        <v>951</v>
      </c>
      <c r="B2380" s="213" t="s">
        <v>869</v>
      </c>
      <c r="C2380" s="217">
        <v>559</v>
      </c>
      <c r="D2380" s="215" t="s">
        <v>25</v>
      </c>
      <c r="E2380" s="219">
        <v>3223</v>
      </c>
      <c r="F2380" s="229" t="s">
        <v>115</v>
      </c>
      <c r="G2380" s="220"/>
      <c r="H2380" s="222">
        <v>1000</v>
      </c>
      <c r="I2380" s="222"/>
      <c r="J2380" s="222"/>
      <c r="K2380" s="222">
        <f t="shared" si="1216"/>
        <v>1000</v>
      </c>
    </row>
    <row r="2381" spans="1:11" s="152" customFormat="1" x14ac:dyDescent="0.2">
      <c r="A2381" s="326" t="s">
        <v>951</v>
      </c>
      <c r="B2381" s="326" t="s">
        <v>869</v>
      </c>
      <c r="C2381" s="154">
        <v>559</v>
      </c>
      <c r="D2381" s="155"/>
      <c r="E2381" s="156">
        <v>323</v>
      </c>
      <c r="F2381" s="225"/>
      <c r="G2381" s="157"/>
      <c r="H2381" s="246">
        <f t="shared" ref="H2381:I2381" si="1222">SUM(H2382:H2383)</f>
        <v>102000</v>
      </c>
      <c r="I2381" s="246">
        <f t="shared" si="1222"/>
        <v>0</v>
      </c>
      <c r="J2381" s="246">
        <f t="shared" ref="J2381" si="1223">SUM(J2382:J2383)</f>
        <v>0</v>
      </c>
      <c r="K2381" s="246">
        <f t="shared" si="1216"/>
        <v>102000</v>
      </c>
    </row>
    <row r="2382" spans="1:11" s="223" customFormat="1" ht="15" x14ac:dyDescent="0.2">
      <c r="A2382" s="213" t="s">
        <v>951</v>
      </c>
      <c r="B2382" s="213" t="s">
        <v>869</v>
      </c>
      <c r="C2382" s="217">
        <v>559</v>
      </c>
      <c r="D2382" s="215" t="s">
        <v>25</v>
      </c>
      <c r="E2382" s="219">
        <v>3233</v>
      </c>
      <c r="F2382" s="229" t="s">
        <v>119</v>
      </c>
      <c r="G2382" s="341"/>
      <c r="H2382" s="222">
        <v>12000</v>
      </c>
      <c r="I2382" s="222"/>
      <c r="J2382" s="222"/>
      <c r="K2382" s="222">
        <f t="shared" si="1216"/>
        <v>12000</v>
      </c>
    </row>
    <row r="2383" spans="1:11" s="223" customFormat="1" ht="15" x14ac:dyDescent="0.2">
      <c r="A2383" s="213" t="s">
        <v>951</v>
      </c>
      <c r="B2383" s="213" t="s">
        <v>869</v>
      </c>
      <c r="C2383" s="217">
        <v>559</v>
      </c>
      <c r="D2383" s="215" t="s">
        <v>25</v>
      </c>
      <c r="E2383" s="219">
        <v>3239</v>
      </c>
      <c r="F2383" s="229" t="s">
        <v>41</v>
      </c>
      <c r="G2383" s="342"/>
      <c r="H2383" s="222">
        <v>90000</v>
      </c>
      <c r="I2383" s="222"/>
      <c r="J2383" s="222"/>
      <c r="K2383" s="222">
        <f t="shared" si="1216"/>
        <v>90000</v>
      </c>
    </row>
    <row r="2384" spans="1:11" s="167" customFormat="1" x14ac:dyDescent="0.2">
      <c r="A2384" s="302" t="s">
        <v>951</v>
      </c>
      <c r="B2384" s="302" t="s">
        <v>869</v>
      </c>
      <c r="C2384" s="285">
        <v>559</v>
      </c>
      <c r="D2384" s="285"/>
      <c r="E2384" s="286">
        <v>42</v>
      </c>
      <c r="F2384" s="287"/>
      <c r="G2384" s="288"/>
      <c r="H2384" s="289">
        <f t="shared" ref="H2384:I2384" si="1224">+H2385+H2387</f>
        <v>624000</v>
      </c>
      <c r="I2384" s="289">
        <f t="shared" si="1224"/>
        <v>0</v>
      </c>
      <c r="J2384" s="289">
        <f t="shared" ref="J2384" si="1225">+J2385+J2387</f>
        <v>0</v>
      </c>
      <c r="K2384" s="289">
        <f t="shared" si="1216"/>
        <v>624000</v>
      </c>
    </row>
    <row r="2385" spans="1:11" s="223" customFormat="1" x14ac:dyDescent="0.2">
      <c r="A2385" s="326" t="s">
        <v>951</v>
      </c>
      <c r="B2385" s="326" t="s">
        <v>869</v>
      </c>
      <c r="C2385" s="154">
        <v>559</v>
      </c>
      <c r="D2385" s="155"/>
      <c r="E2385" s="156">
        <v>422</v>
      </c>
      <c r="F2385" s="225"/>
      <c r="G2385" s="157"/>
      <c r="H2385" s="242">
        <f t="shared" ref="H2385:J2385" si="1226">SUM(H2386:H2386)</f>
        <v>444000</v>
      </c>
      <c r="I2385" s="242">
        <f t="shared" si="1226"/>
        <v>0</v>
      </c>
      <c r="J2385" s="242">
        <f t="shared" si="1226"/>
        <v>0</v>
      </c>
      <c r="K2385" s="242">
        <f t="shared" si="1216"/>
        <v>444000</v>
      </c>
    </row>
    <row r="2386" spans="1:11" s="223" customFormat="1" ht="15" x14ac:dyDescent="0.2">
      <c r="A2386" s="213" t="s">
        <v>951</v>
      </c>
      <c r="B2386" s="213" t="s">
        <v>869</v>
      </c>
      <c r="C2386" s="217">
        <v>559</v>
      </c>
      <c r="D2386" s="215" t="s">
        <v>25</v>
      </c>
      <c r="E2386" s="219">
        <v>4227</v>
      </c>
      <c r="F2386" s="229" t="s">
        <v>132</v>
      </c>
      <c r="G2386" s="220"/>
      <c r="H2386" s="244">
        <f>624000-H2388</f>
        <v>444000</v>
      </c>
      <c r="I2386" s="244"/>
      <c r="J2386" s="244"/>
      <c r="K2386" s="244">
        <f t="shared" si="1216"/>
        <v>444000</v>
      </c>
    </row>
    <row r="2387" spans="1:11" s="167" customFormat="1" x14ac:dyDescent="0.2">
      <c r="A2387" s="326" t="s">
        <v>951</v>
      </c>
      <c r="B2387" s="326" t="s">
        <v>869</v>
      </c>
      <c r="C2387" s="154">
        <v>559</v>
      </c>
      <c r="D2387" s="155"/>
      <c r="E2387" s="156">
        <v>426</v>
      </c>
      <c r="F2387" s="225"/>
      <c r="G2387" s="157"/>
      <c r="H2387" s="242">
        <f t="shared" ref="H2387:J2387" si="1227">+H2388</f>
        <v>180000</v>
      </c>
      <c r="I2387" s="242">
        <f t="shared" si="1227"/>
        <v>0</v>
      </c>
      <c r="J2387" s="242">
        <f t="shared" si="1227"/>
        <v>0</v>
      </c>
      <c r="K2387" s="242">
        <f t="shared" si="1216"/>
        <v>180000</v>
      </c>
    </row>
    <row r="2388" spans="1:11" s="223" customFormat="1" ht="15" x14ac:dyDescent="0.2">
      <c r="A2388" s="213" t="s">
        <v>951</v>
      </c>
      <c r="B2388" s="213" t="s">
        <v>869</v>
      </c>
      <c r="C2388" s="217">
        <v>559</v>
      </c>
      <c r="D2388" s="215" t="s">
        <v>25</v>
      </c>
      <c r="E2388" s="219">
        <v>4262</v>
      </c>
      <c r="F2388" s="229" t="s">
        <v>135</v>
      </c>
      <c r="G2388" s="220"/>
      <c r="H2388" s="244">
        <v>180000</v>
      </c>
      <c r="I2388" s="244"/>
      <c r="J2388" s="244"/>
      <c r="K2388" s="244">
        <f t="shared" si="1216"/>
        <v>180000</v>
      </c>
    </row>
    <row r="2389" spans="1:11" s="223" customFormat="1" ht="67.5" x14ac:dyDescent="0.2">
      <c r="A2389" s="296" t="s">
        <v>951</v>
      </c>
      <c r="B2389" s="296" t="s">
        <v>871</v>
      </c>
      <c r="C2389" s="296"/>
      <c r="D2389" s="296"/>
      <c r="E2389" s="297"/>
      <c r="F2389" s="299" t="s">
        <v>870</v>
      </c>
      <c r="G2389" s="300" t="s">
        <v>688</v>
      </c>
      <c r="H2389" s="301">
        <f>H2390+H2395+H2405+H2410+H2415+H2425</f>
        <v>1009000</v>
      </c>
      <c r="I2389" s="301">
        <f>I2390+I2395+I2405+I2410+I2415+I2425</f>
        <v>0</v>
      </c>
      <c r="J2389" s="301">
        <f>J2390+J2395+J2405+J2410+J2415+J2425</f>
        <v>0</v>
      </c>
      <c r="K2389" s="301">
        <f t="shared" si="1216"/>
        <v>1009000</v>
      </c>
    </row>
    <row r="2390" spans="1:11" s="167" customFormat="1" x14ac:dyDescent="0.2">
      <c r="A2390" s="330" t="s">
        <v>951</v>
      </c>
      <c r="B2390" s="330" t="s">
        <v>871</v>
      </c>
      <c r="C2390" s="285">
        <v>43</v>
      </c>
      <c r="D2390" s="330"/>
      <c r="E2390" s="286">
        <v>31</v>
      </c>
      <c r="F2390" s="287"/>
      <c r="G2390" s="287"/>
      <c r="H2390" s="317">
        <f t="shared" ref="H2390:I2390" si="1228">H2391+H2393</f>
        <v>49000</v>
      </c>
      <c r="I2390" s="317">
        <f t="shared" si="1228"/>
        <v>0</v>
      </c>
      <c r="J2390" s="317">
        <f t="shared" ref="J2390" si="1229">J2391+J2393</f>
        <v>0</v>
      </c>
      <c r="K2390" s="317">
        <f t="shared" si="1216"/>
        <v>49000</v>
      </c>
    </row>
    <row r="2391" spans="1:11" s="167" customFormat="1" x14ac:dyDescent="0.2">
      <c r="A2391" s="326" t="s">
        <v>951</v>
      </c>
      <c r="B2391" s="326" t="s">
        <v>871</v>
      </c>
      <c r="C2391" s="327">
        <v>43</v>
      </c>
      <c r="D2391" s="322"/>
      <c r="E2391" s="187">
        <v>311</v>
      </c>
      <c r="F2391" s="230"/>
      <c r="G2391" s="328"/>
      <c r="H2391" s="199">
        <f t="shared" ref="H2391:J2391" si="1230">H2392</f>
        <v>42000</v>
      </c>
      <c r="I2391" s="199">
        <f t="shared" si="1230"/>
        <v>0</v>
      </c>
      <c r="J2391" s="199">
        <f t="shared" si="1230"/>
        <v>0</v>
      </c>
      <c r="K2391" s="199">
        <f t="shared" si="1216"/>
        <v>42000</v>
      </c>
    </row>
    <row r="2392" spans="1:11" s="243" customFormat="1" x14ac:dyDescent="0.2">
      <c r="A2392" s="213" t="s">
        <v>951</v>
      </c>
      <c r="B2392" s="213" t="s">
        <v>871</v>
      </c>
      <c r="C2392" s="214">
        <v>43</v>
      </c>
      <c r="D2392" s="215" t="s">
        <v>25</v>
      </c>
      <c r="E2392" s="188">
        <v>3111</v>
      </c>
      <c r="F2392" s="228" t="s">
        <v>19</v>
      </c>
      <c r="G2392" s="208"/>
      <c r="H2392" s="222">
        <f>43000-H2398</f>
        <v>42000</v>
      </c>
      <c r="I2392" s="222"/>
      <c r="J2392" s="222"/>
      <c r="K2392" s="222">
        <f t="shared" si="1216"/>
        <v>42000</v>
      </c>
    </row>
    <row r="2393" spans="1:11" s="167" customFormat="1" x14ac:dyDescent="0.2">
      <c r="A2393" s="326" t="s">
        <v>951</v>
      </c>
      <c r="B2393" s="326" t="s">
        <v>871</v>
      </c>
      <c r="C2393" s="154">
        <v>43</v>
      </c>
      <c r="D2393" s="155"/>
      <c r="E2393" s="156">
        <v>313</v>
      </c>
      <c r="F2393" s="225"/>
      <c r="G2393" s="157"/>
      <c r="H2393" s="246">
        <f t="shared" ref="H2393:J2393" si="1231">SUM(H2394:H2394)</f>
        <v>7000</v>
      </c>
      <c r="I2393" s="246">
        <f t="shared" si="1231"/>
        <v>0</v>
      </c>
      <c r="J2393" s="246">
        <f t="shared" si="1231"/>
        <v>0</v>
      </c>
      <c r="K2393" s="246">
        <f t="shared" si="1216"/>
        <v>7000</v>
      </c>
    </row>
    <row r="2394" spans="1:11" s="243" customFormat="1" x14ac:dyDescent="0.2">
      <c r="A2394" s="213" t="s">
        <v>951</v>
      </c>
      <c r="B2394" s="213" t="s">
        <v>871</v>
      </c>
      <c r="C2394" s="217">
        <v>43</v>
      </c>
      <c r="D2394" s="215" t="s">
        <v>25</v>
      </c>
      <c r="E2394" s="219">
        <v>3132</v>
      </c>
      <c r="F2394" s="229" t="s">
        <v>280</v>
      </c>
      <c r="G2394" s="220"/>
      <c r="H2394" s="222">
        <v>7000</v>
      </c>
      <c r="I2394" s="222"/>
      <c r="J2394" s="222"/>
      <c r="K2394" s="222">
        <f t="shared" si="1216"/>
        <v>7000</v>
      </c>
    </row>
    <row r="2395" spans="1:11" x14ac:dyDescent="0.2">
      <c r="A2395" s="302" t="s">
        <v>951</v>
      </c>
      <c r="B2395" s="302" t="s">
        <v>871</v>
      </c>
      <c r="C2395" s="285">
        <v>43</v>
      </c>
      <c r="D2395" s="285"/>
      <c r="E2395" s="286">
        <v>32</v>
      </c>
      <c r="F2395" s="287"/>
      <c r="G2395" s="288"/>
      <c r="H2395" s="289">
        <f>H2396+H2399+H2402</f>
        <v>53000</v>
      </c>
      <c r="I2395" s="289">
        <f>I2396+I2399+I2402</f>
        <v>0</v>
      </c>
      <c r="J2395" s="289">
        <f>J2396+J2399+J2402</f>
        <v>0</v>
      </c>
      <c r="K2395" s="289">
        <f t="shared" si="1216"/>
        <v>53000</v>
      </c>
    </row>
    <row r="2396" spans="1:11" s="152" customFormat="1" x14ac:dyDescent="0.2">
      <c r="A2396" s="326" t="s">
        <v>951</v>
      </c>
      <c r="B2396" s="326" t="s">
        <v>871</v>
      </c>
      <c r="C2396" s="154">
        <v>43</v>
      </c>
      <c r="D2396" s="155"/>
      <c r="E2396" s="156">
        <v>321</v>
      </c>
      <c r="F2396" s="225"/>
      <c r="G2396" s="157"/>
      <c r="H2396" s="246">
        <f t="shared" ref="H2396:I2396" si="1232">SUM(H2397:H2398)</f>
        <v>6800</v>
      </c>
      <c r="I2396" s="246">
        <f t="shared" si="1232"/>
        <v>0</v>
      </c>
      <c r="J2396" s="246">
        <f t="shared" ref="J2396" si="1233">SUM(J2397:J2398)</f>
        <v>0</v>
      </c>
      <c r="K2396" s="246">
        <f t="shared" si="1216"/>
        <v>6800</v>
      </c>
    </row>
    <row r="2397" spans="1:11" ht="15" x14ac:dyDescent="0.2">
      <c r="A2397" s="213" t="s">
        <v>951</v>
      </c>
      <c r="B2397" s="213" t="s">
        <v>871</v>
      </c>
      <c r="C2397" s="217">
        <v>43</v>
      </c>
      <c r="D2397" s="215" t="s">
        <v>25</v>
      </c>
      <c r="E2397" s="219">
        <v>3211</v>
      </c>
      <c r="F2397" s="229" t="s">
        <v>110</v>
      </c>
      <c r="G2397" s="220"/>
      <c r="H2397" s="222">
        <f>6000-H2401</f>
        <v>5800</v>
      </c>
      <c r="I2397" s="222"/>
      <c r="J2397" s="222"/>
      <c r="K2397" s="222">
        <f t="shared" si="1216"/>
        <v>5800</v>
      </c>
    </row>
    <row r="2398" spans="1:11" s="152" customFormat="1" ht="30" x14ac:dyDescent="0.2">
      <c r="A2398" s="213" t="s">
        <v>951</v>
      </c>
      <c r="B2398" s="213" t="s">
        <v>871</v>
      </c>
      <c r="C2398" s="217">
        <v>43</v>
      </c>
      <c r="D2398" s="215" t="s">
        <v>25</v>
      </c>
      <c r="E2398" s="219">
        <v>3212</v>
      </c>
      <c r="F2398" s="229" t="s">
        <v>111</v>
      </c>
      <c r="G2398" s="220"/>
      <c r="H2398" s="222">
        <v>1000</v>
      </c>
      <c r="I2398" s="222"/>
      <c r="J2398" s="222"/>
      <c r="K2398" s="222">
        <f t="shared" si="1216"/>
        <v>1000</v>
      </c>
    </row>
    <row r="2399" spans="1:11" s="223" customFormat="1" x14ac:dyDescent="0.2">
      <c r="A2399" s="326" t="s">
        <v>951</v>
      </c>
      <c r="B2399" s="326" t="s">
        <v>871</v>
      </c>
      <c r="C2399" s="154">
        <v>43</v>
      </c>
      <c r="D2399" s="155"/>
      <c r="E2399" s="156">
        <v>322</v>
      </c>
      <c r="F2399" s="225"/>
      <c r="G2399" s="157"/>
      <c r="H2399" s="246">
        <f t="shared" ref="H2399:I2399" si="1234">SUM(H2400:H2401)</f>
        <v>7200</v>
      </c>
      <c r="I2399" s="246">
        <f t="shared" si="1234"/>
        <v>0</v>
      </c>
      <c r="J2399" s="246">
        <f t="shared" ref="J2399" si="1235">SUM(J2400:J2401)</f>
        <v>0</v>
      </c>
      <c r="K2399" s="246">
        <f t="shared" si="1216"/>
        <v>7200</v>
      </c>
    </row>
    <row r="2400" spans="1:11" s="166" customFormat="1" ht="15" x14ac:dyDescent="0.2">
      <c r="A2400" s="213" t="s">
        <v>951</v>
      </c>
      <c r="B2400" s="213" t="s">
        <v>871</v>
      </c>
      <c r="C2400" s="217">
        <v>43</v>
      </c>
      <c r="D2400" s="215" t="s">
        <v>25</v>
      </c>
      <c r="E2400" s="219">
        <v>3221</v>
      </c>
      <c r="F2400" s="229" t="s">
        <v>146</v>
      </c>
      <c r="G2400" s="220"/>
      <c r="H2400" s="222">
        <v>7000</v>
      </c>
      <c r="I2400" s="222"/>
      <c r="J2400" s="222"/>
      <c r="K2400" s="222">
        <f t="shared" si="1216"/>
        <v>7000</v>
      </c>
    </row>
    <row r="2401" spans="1:11" s="152" customFormat="1" x14ac:dyDescent="0.2">
      <c r="A2401" s="213" t="s">
        <v>951</v>
      </c>
      <c r="B2401" s="213" t="s">
        <v>871</v>
      </c>
      <c r="C2401" s="217">
        <v>43</v>
      </c>
      <c r="D2401" s="215" t="s">
        <v>25</v>
      </c>
      <c r="E2401" s="219">
        <v>3223</v>
      </c>
      <c r="F2401" s="229" t="s">
        <v>115</v>
      </c>
      <c r="G2401" s="220"/>
      <c r="H2401" s="222">
        <v>200</v>
      </c>
      <c r="I2401" s="222"/>
      <c r="J2401" s="222"/>
      <c r="K2401" s="222">
        <f t="shared" si="1216"/>
        <v>200</v>
      </c>
    </row>
    <row r="2402" spans="1:11" s="223" customFormat="1" x14ac:dyDescent="0.2">
      <c r="A2402" s="326" t="s">
        <v>951</v>
      </c>
      <c r="B2402" s="326" t="s">
        <v>871</v>
      </c>
      <c r="C2402" s="154">
        <v>43</v>
      </c>
      <c r="D2402" s="155"/>
      <c r="E2402" s="156">
        <v>323</v>
      </c>
      <c r="F2402" s="225"/>
      <c r="G2402" s="157"/>
      <c r="H2402" s="246">
        <f t="shared" ref="H2402:I2402" si="1236">SUM(H2403:H2404)</f>
        <v>39000</v>
      </c>
      <c r="I2402" s="246">
        <f t="shared" si="1236"/>
        <v>0</v>
      </c>
      <c r="J2402" s="246">
        <f t="shared" ref="J2402" si="1237">SUM(J2403:J2404)</f>
        <v>0</v>
      </c>
      <c r="K2402" s="246">
        <f t="shared" si="1216"/>
        <v>39000</v>
      </c>
    </row>
    <row r="2403" spans="1:11" s="223" customFormat="1" ht="15" x14ac:dyDescent="0.2">
      <c r="A2403" s="213" t="s">
        <v>951</v>
      </c>
      <c r="B2403" s="213" t="s">
        <v>871</v>
      </c>
      <c r="C2403" s="217">
        <v>43</v>
      </c>
      <c r="D2403" s="215" t="s">
        <v>25</v>
      </c>
      <c r="E2403" s="219">
        <v>3233</v>
      </c>
      <c r="F2403" s="229" t="s">
        <v>119</v>
      </c>
      <c r="G2403" s="341"/>
      <c r="H2403" s="222">
        <v>3000</v>
      </c>
      <c r="I2403" s="222"/>
      <c r="J2403" s="222"/>
      <c r="K2403" s="222">
        <f t="shared" si="1216"/>
        <v>3000</v>
      </c>
    </row>
    <row r="2404" spans="1:11" s="167" customFormat="1" x14ac:dyDescent="0.2">
      <c r="A2404" s="213" t="s">
        <v>951</v>
      </c>
      <c r="B2404" s="213" t="s">
        <v>871</v>
      </c>
      <c r="C2404" s="217">
        <v>43</v>
      </c>
      <c r="D2404" s="215" t="s">
        <v>25</v>
      </c>
      <c r="E2404" s="219">
        <v>3239</v>
      </c>
      <c r="F2404" s="229" t="s">
        <v>41</v>
      </c>
      <c r="G2404" s="342"/>
      <c r="H2404" s="222">
        <v>36000</v>
      </c>
      <c r="I2404" s="222"/>
      <c r="J2404" s="222"/>
      <c r="K2404" s="222">
        <f t="shared" si="1216"/>
        <v>36000</v>
      </c>
    </row>
    <row r="2405" spans="1:11" s="223" customFormat="1" x14ac:dyDescent="0.2">
      <c r="A2405" s="302" t="s">
        <v>951</v>
      </c>
      <c r="B2405" s="302" t="s">
        <v>871</v>
      </c>
      <c r="C2405" s="285">
        <v>43</v>
      </c>
      <c r="D2405" s="285"/>
      <c r="E2405" s="286">
        <v>42</v>
      </c>
      <c r="F2405" s="287"/>
      <c r="G2405" s="288"/>
      <c r="H2405" s="289">
        <f>+H2406+H2408</f>
        <v>51000</v>
      </c>
      <c r="I2405" s="289">
        <f>+I2406+I2408</f>
        <v>0</v>
      </c>
      <c r="J2405" s="289">
        <f>+J2406+J2408</f>
        <v>0</v>
      </c>
      <c r="K2405" s="289">
        <f t="shared" si="1216"/>
        <v>51000</v>
      </c>
    </row>
    <row r="2406" spans="1:11" s="223" customFormat="1" x14ac:dyDescent="0.2">
      <c r="A2406" s="326" t="s">
        <v>951</v>
      </c>
      <c r="B2406" s="326" t="s">
        <v>871</v>
      </c>
      <c r="C2406" s="154">
        <v>43</v>
      </c>
      <c r="D2406" s="155"/>
      <c r="E2406" s="156">
        <v>422</v>
      </c>
      <c r="F2406" s="225"/>
      <c r="G2406" s="157"/>
      <c r="H2406" s="242">
        <f t="shared" ref="H2406:J2406" si="1238">SUM(H2407:H2407)</f>
        <v>26000</v>
      </c>
      <c r="I2406" s="242">
        <f t="shared" si="1238"/>
        <v>0</v>
      </c>
      <c r="J2406" s="242">
        <f t="shared" si="1238"/>
        <v>0</v>
      </c>
      <c r="K2406" s="242">
        <f t="shared" si="1216"/>
        <v>26000</v>
      </c>
    </row>
    <row r="2407" spans="1:11" s="167" customFormat="1" x14ac:dyDescent="0.2">
      <c r="A2407" s="213" t="s">
        <v>951</v>
      </c>
      <c r="B2407" s="213" t="s">
        <v>871</v>
      </c>
      <c r="C2407" s="217">
        <v>43</v>
      </c>
      <c r="D2407" s="215" t="s">
        <v>25</v>
      </c>
      <c r="E2407" s="219">
        <v>4227</v>
      </c>
      <c r="F2407" s="229" t="s">
        <v>132</v>
      </c>
      <c r="G2407" s="220"/>
      <c r="H2407" s="244">
        <v>26000</v>
      </c>
      <c r="I2407" s="244"/>
      <c r="J2407" s="244"/>
      <c r="K2407" s="244">
        <f t="shared" si="1216"/>
        <v>26000</v>
      </c>
    </row>
    <row r="2408" spans="1:11" s="223" customFormat="1" x14ac:dyDescent="0.2">
      <c r="A2408" s="326" t="s">
        <v>951</v>
      </c>
      <c r="B2408" s="326" t="s">
        <v>871</v>
      </c>
      <c r="C2408" s="154">
        <v>43</v>
      </c>
      <c r="D2408" s="155"/>
      <c r="E2408" s="156">
        <v>426</v>
      </c>
      <c r="F2408" s="225"/>
      <c r="G2408" s="157"/>
      <c r="H2408" s="242">
        <f t="shared" ref="H2408:J2408" si="1239">+H2409</f>
        <v>25000</v>
      </c>
      <c r="I2408" s="242">
        <f t="shared" si="1239"/>
        <v>0</v>
      </c>
      <c r="J2408" s="242">
        <f t="shared" si="1239"/>
        <v>0</v>
      </c>
      <c r="K2408" s="242">
        <f t="shared" si="1216"/>
        <v>25000</v>
      </c>
    </row>
    <row r="2409" spans="1:11" s="223" customFormat="1" ht="15" x14ac:dyDescent="0.2">
      <c r="A2409" s="213" t="s">
        <v>951</v>
      </c>
      <c r="B2409" s="213" t="s">
        <v>871</v>
      </c>
      <c r="C2409" s="217">
        <v>43</v>
      </c>
      <c r="D2409" s="215" t="s">
        <v>25</v>
      </c>
      <c r="E2409" s="219">
        <v>4262</v>
      </c>
      <c r="F2409" s="229" t="s">
        <v>135</v>
      </c>
      <c r="G2409" s="220"/>
      <c r="H2409" s="244">
        <v>25000</v>
      </c>
      <c r="I2409" s="244"/>
      <c r="J2409" s="244"/>
      <c r="K2409" s="244">
        <f t="shared" si="1216"/>
        <v>25000</v>
      </c>
    </row>
    <row r="2410" spans="1:11" s="167" customFormat="1" x14ac:dyDescent="0.2">
      <c r="A2410" s="330" t="s">
        <v>951</v>
      </c>
      <c r="B2410" s="330" t="s">
        <v>871</v>
      </c>
      <c r="C2410" s="285">
        <v>52</v>
      </c>
      <c r="D2410" s="330"/>
      <c r="E2410" s="286">
        <v>31</v>
      </c>
      <c r="F2410" s="287"/>
      <c r="G2410" s="287"/>
      <c r="H2410" s="317">
        <f t="shared" ref="H2410:I2410" si="1240">H2411+H2413</f>
        <v>277000</v>
      </c>
      <c r="I2410" s="317">
        <f t="shared" si="1240"/>
        <v>0</v>
      </c>
      <c r="J2410" s="317">
        <f t="shared" ref="J2410" si="1241">J2411+J2413</f>
        <v>0</v>
      </c>
      <c r="K2410" s="317">
        <f t="shared" si="1216"/>
        <v>277000</v>
      </c>
    </row>
    <row r="2411" spans="1:11" s="167" customFormat="1" x14ac:dyDescent="0.2">
      <c r="A2411" s="326" t="s">
        <v>951</v>
      </c>
      <c r="B2411" s="326" t="s">
        <v>871</v>
      </c>
      <c r="C2411" s="327">
        <v>52</v>
      </c>
      <c r="D2411" s="322"/>
      <c r="E2411" s="187">
        <v>311</v>
      </c>
      <c r="F2411" s="230"/>
      <c r="G2411" s="328"/>
      <c r="H2411" s="199">
        <f t="shared" ref="H2411:J2411" si="1242">H2412</f>
        <v>237000</v>
      </c>
      <c r="I2411" s="199">
        <f t="shared" si="1242"/>
        <v>0</v>
      </c>
      <c r="J2411" s="199">
        <f t="shared" si="1242"/>
        <v>0</v>
      </c>
      <c r="K2411" s="199">
        <f t="shared" si="1216"/>
        <v>237000</v>
      </c>
    </row>
    <row r="2412" spans="1:11" s="243" customFormat="1" x14ac:dyDescent="0.2">
      <c r="A2412" s="213" t="s">
        <v>951</v>
      </c>
      <c r="B2412" s="213" t="s">
        <v>871</v>
      </c>
      <c r="C2412" s="214">
        <v>52</v>
      </c>
      <c r="D2412" s="215" t="s">
        <v>25</v>
      </c>
      <c r="E2412" s="188">
        <v>3111</v>
      </c>
      <c r="F2412" s="228" t="s">
        <v>19</v>
      </c>
      <c r="G2412" s="208"/>
      <c r="H2412" s="222">
        <f>242000-H2418</f>
        <v>237000</v>
      </c>
      <c r="I2412" s="222"/>
      <c r="J2412" s="222"/>
      <c r="K2412" s="222">
        <f t="shared" si="1216"/>
        <v>237000</v>
      </c>
    </row>
    <row r="2413" spans="1:11" s="167" customFormat="1" x14ac:dyDescent="0.2">
      <c r="A2413" s="326" t="s">
        <v>951</v>
      </c>
      <c r="B2413" s="326" t="s">
        <v>871</v>
      </c>
      <c r="C2413" s="154">
        <v>52</v>
      </c>
      <c r="D2413" s="155"/>
      <c r="E2413" s="156">
        <v>313</v>
      </c>
      <c r="F2413" s="225"/>
      <c r="G2413" s="157"/>
      <c r="H2413" s="246">
        <f t="shared" ref="H2413:J2413" si="1243">SUM(H2414:H2414)</f>
        <v>40000</v>
      </c>
      <c r="I2413" s="246">
        <f t="shared" si="1243"/>
        <v>0</v>
      </c>
      <c r="J2413" s="246">
        <f t="shared" si="1243"/>
        <v>0</v>
      </c>
      <c r="K2413" s="246">
        <f t="shared" si="1216"/>
        <v>40000</v>
      </c>
    </row>
    <row r="2414" spans="1:11" s="243" customFormat="1" x14ac:dyDescent="0.2">
      <c r="A2414" s="213" t="s">
        <v>951</v>
      </c>
      <c r="B2414" s="213" t="s">
        <v>871</v>
      </c>
      <c r="C2414" s="217">
        <v>52</v>
      </c>
      <c r="D2414" s="215" t="s">
        <v>25</v>
      </c>
      <c r="E2414" s="219">
        <v>3132</v>
      </c>
      <c r="F2414" s="229" t="s">
        <v>280</v>
      </c>
      <c r="G2414" s="220"/>
      <c r="H2414" s="222">
        <v>40000</v>
      </c>
      <c r="I2414" s="222"/>
      <c r="J2414" s="222"/>
      <c r="K2414" s="222">
        <f t="shared" si="1216"/>
        <v>40000</v>
      </c>
    </row>
    <row r="2415" spans="1:11" s="152" customFormat="1" x14ac:dyDescent="0.2">
      <c r="A2415" s="302" t="s">
        <v>951</v>
      </c>
      <c r="B2415" s="302" t="s">
        <v>871</v>
      </c>
      <c r="C2415" s="285">
        <v>52</v>
      </c>
      <c r="D2415" s="285"/>
      <c r="E2415" s="286">
        <v>32</v>
      </c>
      <c r="F2415" s="287"/>
      <c r="G2415" s="288"/>
      <c r="H2415" s="289">
        <f>H2416+H2419+H2422</f>
        <v>293000</v>
      </c>
      <c r="I2415" s="289">
        <f>I2416+I2419+I2422</f>
        <v>0</v>
      </c>
      <c r="J2415" s="289">
        <f>J2416+J2419+J2422</f>
        <v>0</v>
      </c>
      <c r="K2415" s="289">
        <f t="shared" si="1216"/>
        <v>293000</v>
      </c>
    </row>
    <row r="2416" spans="1:11" x14ac:dyDescent="0.2">
      <c r="A2416" s="326" t="s">
        <v>951</v>
      </c>
      <c r="B2416" s="326" t="s">
        <v>871</v>
      </c>
      <c r="C2416" s="154">
        <v>52</v>
      </c>
      <c r="D2416" s="155"/>
      <c r="E2416" s="156">
        <v>321</v>
      </c>
      <c r="F2416" s="225"/>
      <c r="G2416" s="157"/>
      <c r="H2416" s="246">
        <f t="shared" ref="H2416:I2416" si="1244">SUM(H2417:H2418)</f>
        <v>39000</v>
      </c>
      <c r="I2416" s="246">
        <f t="shared" si="1244"/>
        <v>0</v>
      </c>
      <c r="J2416" s="246">
        <f t="shared" ref="J2416" si="1245">SUM(J2417:J2418)</f>
        <v>0</v>
      </c>
      <c r="K2416" s="246">
        <f t="shared" si="1216"/>
        <v>39000</v>
      </c>
    </row>
    <row r="2417" spans="1:11" s="152" customFormat="1" x14ac:dyDescent="0.2">
      <c r="A2417" s="213" t="s">
        <v>951</v>
      </c>
      <c r="B2417" s="213" t="s">
        <v>871</v>
      </c>
      <c r="C2417" s="217">
        <v>52</v>
      </c>
      <c r="D2417" s="215" t="s">
        <v>25</v>
      </c>
      <c r="E2417" s="219">
        <v>3211</v>
      </c>
      <c r="F2417" s="229" t="s">
        <v>110</v>
      </c>
      <c r="G2417" s="220"/>
      <c r="H2417" s="222">
        <f>35000-H2421</f>
        <v>34000</v>
      </c>
      <c r="I2417" s="222"/>
      <c r="J2417" s="222"/>
      <c r="K2417" s="222">
        <f t="shared" si="1216"/>
        <v>34000</v>
      </c>
    </row>
    <row r="2418" spans="1:11" ht="30" x14ac:dyDescent="0.2">
      <c r="A2418" s="213" t="s">
        <v>951</v>
      </c>
      <c r="B2418" s="213" t="s">
        <v>871</v>
      </c>
      <c r="C2418" s="217">
        <v>52</v>
      </c>
      <c r="D2418" s="215" t="s">
        <v>25</v>
      </c>
      <c r="E2418" s="219">
        <v>3212</v>
      </c>
      <c r="F2418" s="229" t="s">
        <v>111</v>
      </c>
      <c r="G2418" s="220"/>
      <c r="H2418" s="222">
        <v>5000</v>
      </c>
      <c r="I2418" s="222"/>
      <c r="J2418" s="222"/>
      <c r="K2418" s="222">
        <f t="shared" si="1216"/>
        <v>5000</v>
      </c>
    </row>
    <row r="2419" spans="1:11" s="152" customFormat="1" x14ac:dyDescent="0.2">
      <c r="A2419" s="326" t="s">
        <v>951</v>
      </c>
      <c r="B2419" s="326" t="s">
        <v>871</v>
      </c>
      <c r="C2419" s="154">
        <v>52</v>
      </c>
      <c r="D2419" s="155"/>
      <c r="E2419" s="156">
        <v>322</v>
      </c>
      <c r="F2419" s="225"/>
      <c r="G2419" s="157"/>
      <c r="H2419" s="246">
        <f t="shared" ref="H2419:I2419" si="1246">SUM(H2420:H2421)</f>
        <v>41000</v>
      </c>
      <c r="I2419" s="246">
        <f t="shared" si="1246"/>
        <v>0</v>
      </c>
      <c r="J2419" s="246">
        <f t="shared" ref="J2419" si="1247">SUM(J2420:J2421)</f>
        <v>0</v>
      </c>
      <c r="K2419" s="246">
        <f t="shared" si="1216"/>
        <v>41000</v>
      </c>
    </row>
    <row r="2420" spans="1:11" s="223" customFormat="1" ht="15" x14ac:dyDescent="0.2">
      <c r="A2420" s="213" t="s">
        <v>951</v>
      </c>
      <c r="B2420" s="213" t="s">
        <v>871</v>
      </c>
      <c r="C2420" s="217">
        <v>52</v>
      </c>
      <c r="D2420" s="215" t="s">
        <v>25</v>
      </c>
      <c r="E2420" s="219">
        <v>3221</v>
      </c>
      <c r="F2420" s="229" t="s">
        <v>146</v>
      </c>
      <c r="G2420" s="220"/>
      <c r="H2420" s="222">
        <v>40000</v>
      </c>
      <c r="I2420" s="222"/>
      <c r="J2420" s="222"/>
      <c r="K2420" s="222">
        <f t="shared" si="1216"/>
        <v>40000</v>
      </c>
    </row>
    <row r="2421" spans="1:11" s="166" customFormat="1" ht="15" x14ac:dyDescent="0.2">
      <c r="A2421" s="213" t="s">
        <v>951</v>
      </c>
      <c r="B2421" s="213" t="s">
        <v>871</v>
      </c>
      <c r="C2421" s="217">
        <v>52</v>
      </c>
      <c r="D2421" s="215" t="s">
        <v>25</v>
      </c>
      <c r="E2421" s="219">
        <v>3223</v>
      </c>
      <c r="F2421" s="229" t="s">
        <v>115</v>
      </c>
      <c r="G2421" s="220"/>
      <c r="H2421" s="222">
        <v>1000</v>
      </c>
      <c r="I2421" s="222"/>
      <c r="J2421" s="222"/>
      <c r="K2421" s="222">
        <f t="shared" si="1216"/>
        <v>1000</v>
      </c>
    </row>
    <row r="2422" spans="1:11" s="152" customFormat="1" x14ac:dyDescent="0.2">
      <c r="A2422" s="326" t="s">
        <v>951</v>
      </c>
      <c r="B2422" s="326" t="s">
        <v>871</v>
      </c>
      <c r="C2422" s="154">
        <v>52</v>
      </c>
      <c r="D2422" s="155"/>
      <c r="E2422" s="156">
        <v>323</v>
      </c>
      <c r="F2422" s="225"/>
      <c r="G2422" s="157"/>
      <c r="H2422" s="246">
        <f t="shared" ref="H2422:I2422" si="1248">SUM(H2423:H2424)</f>
        <v>213000</v>
      </c>
      <c r="I2422" s="246">
        <f t="shared" si="1248"/>
        <v>0</v>
      </c>
      <c r="J2422" s="246">
        <f t="shared" ref="J2422" si="1249">SUM(J2423:J2424)</f>
        <v>0</v>
      </c>
      <c r="K2422" s="246">
        <f t="shared" si="1216"/>
        <v>213000</v>
      </c>
    </row>
    <row r="2423" spans="1:11" s="223" customFormat="1" ht="15" x14ac:dyDescent="0.2">
      <c r="A2423" s="213" t="s">
        <v>951</v>
      </c>
      <c r="B2423" s="213" t="s">
        <v>871</v>
      </c>
      <c r="C2423" s="217">
        <v>52</v>
      </c>
      <c r="D2423" s="215" t="s">
        <v>25</v>
      </c>
      <c r="E2423" s="219">
        <v>3233</v>
      </c>
      <c r="F2423" s="229" t="s">
        <v>119</v>
      </c>
      <c r="G2423" s="341"/>
      <c r="H2423" s="222">
        <v>12000</v>
      </c>
      <c r="I2423" s="222"/>
      <c r="J2423" s="222"/>
      <c r="K2423" s="222">
        <f t="shared" si="1216"/>
        <v>12000</v>
      </c>
    </row>
    <row r="2424" spans="1:11" s="223" customFormat="1" ht="15" x14ac:dyDescent="0.2">
      <c r="A2424" s="213" t="s">
        <v>951</v>
      </c>
      <c r="B2424" s="213" t="s">
        <v>871</v>
      </c>
      <c r="C2424" s="217">
        <v>52</v>
      </c>
      <c r="D2424" s="215" t="s">
        <v>25</v>
      </c>
      <c r="E2424" s="219">
        <v>3239</v>
      </c>
      <c r="F2424" s="229" t="s">
        <v>41</v>
      </c>
      <c r="G2424" s="342"/>
      <c r="H2424" s="222">
        <v>201000</v>
      </c>
      <c r="I2424" s="222"/>
      <c r="J2424" s="222"/>
      <c r="K2424" s="222">
        <f t="shared" si="1216"/>
        <v>201000</v>
      </c>
    </row>
    <row r="2425" spans="1:11" s="167" customFormat="1" x14ac:dyDescent="0.2">
      <c r="A2425" s="285" t="s">
        <v>951</v>
      </c>
      <c r="B2425" s="285" t="s">
        <v>871</v>
      </c>
      <c r="C2425" s="285">
        <v>52</v>
      </c>
      <c r="D2425" s="285"/>
      <c r="E2425" s="286">
        <v>42</v>
      </c>
      <c r="F2425" s="287"/>
      <c r="G2425" s="288"/>
      <c r="H2425" s="289">
        <f t="shared" ref="H2425:I2425" si="1250">+H2426+H2428</f>
        <v>286000</v>
      </c>
      <c r="I2425" s="289">
        <f t="shared" si="1250"/>
        <v>0</v>
      </c>
      <c r="J2425" s="289">
        <f t="shared" ref="J2425" si="1251">+J2426+J2428</f>
        <v>0</v>
      </c>
      <c r="K2425" s="289">
        <f t="shared" si="1216"/>
        <v>286000</v>
      </c>
    </row>
    <row r="2426" spans="1:11" s="223" customFormat="1" x14ac:dyDescent="0.2">
      <c r="A2426" s="326" t="s">
        <v>951</v>
      </c>
      <c r="B2426" s="326" t="s">
        <v>871</v>
      </c>
      <c r="C2426" s="154">
        <v>52</v>
      </c>
      <c r="D2426" s="155"/>
      <c r="E2426" s="156">
        <v>422</v>
      </c>
      <c r="F2426" s="225"/>
      <c r="G2426" s="157"/>
      <c r="H2426" s="242">
        <f t="shared" ref="H2426:J2426" si="1252">SUM(H2427:H2427)</f>
        <v>143000</v>
      </c>
      <c r="I2426" s="242">
        <f t="shared" si="1252"/>
        <v>0</v>
      </c>
      <c r="J2426" s="242">
        <f t="shared" si="1252"/>
        <v>0</v>
      </c>
      <c r="K2426" s="242">
        <f t="shared" si="1216"/>
        <v>143000</v>
      </c>
    </row>
    <row r="2427" spans="1:11" s="223" customFormat="1" ht="15" x14ac:dyDescent="0.2">
      <c r="A2427" s="213" t="s">
        <v>951</v>
      </c>
      <c r="B2427" s="213" t="s">
        <v>871</v>
      </c>
      <c r="C2427" s="217">
        <v>52</v>
      </c>
      <c r="D2427" s="215" t="s">
        <v>25</v>
      </c>
      <c r="E2427" s="219">
        <v>4227</v>
      </c>
      <c r="F2427" s="229" t="s">
        <v>132</v>
      </c>
      <c r="G2427" s="220"/>
      <c r="H2427" s="244">
        <v>143000</v>
      </c>
      <c r="I2427" s="244"/>
      <c r="J2427" s="244"/>
      <c r="K2427" s="244">
        <f t="shared" si="1216"/>
        <v>143000</v>
      </c>
    </row>
    <row r="2428" spans="1:11" s="167" customFormat="1" x14ac:dyDescent="0.2">
      <c r="A2428" s="326" t="s">
        <v>951</v>
      </c>
      <c r="B2428" s="326" t="s">
        <v>871</v>
      </c>
      <c r="C2428" s="154">
        <v>52</v>
      </c>
      <c r="D2428" s="155"/>
      <c r="E2428" s="156">
        <v>426</v>
      </c>
      <c r="F2428" s="225"/>
      <c r="G2428" s="157"/>
      <c r="H2428" s="242">
        <f t="shared" ref="H2428:J2428" si="1253">+H2429</f>
        <v>143000</v>
      </c>
      <c r="I2428" s="242">
        <f t="shared" si="1253"/>
        <v>0</v>
      </c>
      <c r="J2428" s="242">
        <f t="shared" si="1253"/>
        <v>0</v>
      </c>
      <c r="K2428" s="242">
        <f t="shared" si="1216"/>
        <v>143000</v>
      </c>
    </row>
    <row r="2429" spans="1:11" s="223" customFormat="1" ht="15" x14ac:dyDescent="0.2">
      <c r="A2429" s="213" t="s">
        <v>951</v>
      </c>
      <c r="B2429" s="213" t="s">
        <v>871</v>
      </c>
      <c r="C2429" s="217">
        <v>52</v>
      </c>
      <c r="D2429" s="215" t="s">
        <v>25</v>
      </c>
      <c r="E2429" s="219">
        <v>4262</v>
      </c>
      <c r="F2429" s="229" t="s">
        <v>135</v>
      </c>
      <c r="G2429" s="220"/>
      <c r="H2429" s="244">
        <v>143000</v>
      </c>
      <c r="I2429" s="244"/>
      <c r="J2429" s="244"/>
      <c r="K2429" s="244">
        <f t="shared" si="1216"/>
        <v>143000</v>
      </c>
    </row>
    <row r="2430" spans="1:11" s="223" customFormat="1" ht="67.5" x14ac:dyDescent="0.2">
      <c r="A2430" s="296" t="s">
        <v>951</v>
      </c>
      <c r="B2430" s="296" t="s">
        <v>873</v>
      </c>
      <c r="C2430" s="296"/>
      <c r="D2430" s="296"/>
      <c r="E2430" s="297"/>
      <c r="F2430" s="299" t="s">
        <v>872</v>
      </c>
      <c r="G2430" s="300" t="s">
        <v>688</v>
      </c>
      <c r="H2430" s="301">
        <f>H2431+H2436+H2446+H2451</f>
        <v>600000</v>
      </c>
      <c r="I2430" s="301">
        <f>I2431+I2436+I2446+I2451</f>
        <v>0</v>
      </c>
      <c r="J2430" s="301">
        <f>J2431+J2436+J2446+J2451</f>
        <v>0</v>
      </c>
      <c r="K2430" s="301">
        <f t="shared" si="1216"/>
        <v>600000</v>
      </c>
    </row>
    <row r="2431" spans="1:11" s="167" customFormat="1" x14ac:dyDescent="0.2">
      <c r="A2431" s="330" t="s">
        <v>951</v>
      </c>
      <c r="B2431" s="330" t="s">
        <v>873</v>
      </c>
      <c r="C2431" s="285">
        <v>43</v>
      </c>
      <c r="D2431" s="330"/>
      <c r="E2431" s="286">
        <v>31</v>
      </c>
      <c r="F2431" s="287"/>
      <c r="G2431" s="287"/>
      <c r="H2431" s="317">
        <f t="shared" ref="H2431:I2431" si="1254">H2432+H2434</f>
        <v>33000</v>
      </c>
      <c r="I2431" s="317">
        <f t="shared" si="1254"/>
        <v>0</v>
      </c>
      <c r="J2431" s="317">
        <f t="shared" ref="J2431" si="1255">J2432+J2434</f>
        <v>0</v>
      </c>
      <c r="K2431" s="317">
        <f t="shared" si="1216"/>
        <v>33000</v>
      </c>
    </row>
    <row r="2432" spans="1:11" s="167" customFormat="1" x14ac:dyDescent="0.2">
      <c r="A2432" s="326" t="s">
        <v>951</v>
      </c>
      <c r="B2432" s="326" t="s">
        <v>873</v>
      </c>
      <c r="C2432" s="327">
        <v>43</v>
      </c>
      <c r="D2432" s="322"/>
      <c r="E2432" s="187">
        <v>311</v>
      </c>
      <c r="F2432" s="230"/>
      <c r="G2432" s="328"/>
      <c r="H2432" s="199">
        <f t="shared" ref="H2432:J2432" si="1256">H2433</f>
        <v>28000</v>
      </c>
      <c r="I2432" s="199">
        <f t="shared" si="1256"/>
        <v>0</v>
      </c>
      <c r="J2432" s="199">
        <f t="shared" si="1256"/>
        <v>0</v>
      </c>
      <c r="K2432" s="199">
        <f t="shared" si="1216"/>
        <v>28000</v>
      </c>
    </row>
    <row r="2433" spans="1:11" ht="15" x14ac:dyDescent="0.2">
      <c r="A2433" s="213" t="s">
        <v>951</v>
      </c>
      <c r="B2433" s="213" t="s">
        <v>873</v>
      </c>
      <c r="C2433" s="214">
        <v>43</v>
      </c>
      <c r="D2433" s="215" t="s">
        <v>25</v>
      </c>
      <c r="E2433" s="188">
        <v>3111</v>
      </c>
      <c r="F2433" s="228" t="s">
        <v>19</v>
      </c>
      <c r="H2433" s="222">
        <f>29000-H2439</f>
        <v>28000</v>
      </c>
      <c r="I2433" s="222"/>
      <c r="J2433" s="222"/>
      <c r="K2433" s="222">
        <f t="shared" si="1216"/>
        <v>28000</v>
      </c>
    </row>
    <row r="2434" spans="1:11" s="152" customFormat="1" x14ac:dyDescent="0.2">
      <c r="A2434" s="326" t="s">
        <v>951</v>
      </c>
      <c r="B2434" s="326" t="s">
        <v>873</v>
      </c>
      <c r="C2434" s="154">
        <v>43</v>
      </c>
      <c r="D2434" s="155"/>
      <c r="E2434" s="156">
        <v>313</v>
      </c>
      <c r="F2434" s="225"/>
      <c r="G2434" s="157"/>
      <c r="H2434" s="246">
        <f t="shared" ref="H2434:J2434" si="1257">SUM(H2435:H2435)</f>
        <v>5000</v>
      </c>
      <c r="I2434" s="246">
        <f t="shared" si="1257"/>
        <v>0</v>
      </c>
      <c r="J2434" s="246">
        <f t="shared" si="1257"/>
        <v>0</v>
      </c>
      <c r="K2434" s="246">
        <f t="shared" si="1216"/>
        <v>5000</v>
      </c>
    </row>
    <row r="2435" spans="1:11" s="223" customFormat="1" ht="15" x14ac:dyDescent="0.2">
      <c r="A2435" s="213" t="s">
        <v>951</v>
      </c>
      <c r="B2435" s="213" t="s">
        <v>873</v>
      </c>
      <c r="C2435" s="217">
        <v>43</v>
      </c>
      <c r="D2435" s="215" t="s">
        <v>25</v>
      </c>
      <c r="E2435" s="219">
        <v>3132</v>
      </c>
      <c r="F2435" s="229" t="s">
        <v>280</v>
      </c>
      <c r="G2435" s="220"/>
      <c r="H2435" s="222">
        <v>5000</v>
      </c>
      <c r="I2435" s="222"/>
      <c r="J2435" s="222"/>
      <c r="K2435" s="222">
        <f t="shared" ref="K2435:K2498" si="1258">H2435-I2435+J2435</f>
        <v>5000</v>
      </c>
    </row>
    <row r="2436" spans="1:11" s="166" customFormat="1" x14ac:dyDescent="0.2">
      <c r="A2436" s="302" t="s">
        <v>951</v>
      </c>
      <c r="B2436" s="302" t="s">
        <v>873</v>
      </c>
      <c r="C2436" s="285">
        <v>43</v>
      </c>
      <c r="D2436" s="285"/>
      <c r="E2436" s="286">
        <v>32</v>
      </c>
      <c r="F2436" s="287"/>
      <c r="G2436" s="288"/>
      <c r="H2436" s="289">
        <f>H2437+H2440+H2443</f>
        <v>58000</v>
      </c>
      <c r="I2436" s="289">
        <f>I2437+I2440+I2443</f>
        <v>0</v>
      </c>
      <c r="J2436" s="289">
        <f>J2437+J2440+J2443</f>
        <v>0</v>
      </c>
      <c r="K2436" s="289">
        <f t="shared" si="1258"/>
        <v>58000</v>
      </c>
    </row>
    <row r="2437" spans="1:11" s="152" customFormat="1" x14ac:dyDescent="0.2">
      <c r="A2437" s="326" t="s">
        <v>951</v>
      </c>
      <c r="B2437" s="326" t="s">
        <v>873</v>
      </c>
      <c r="C2437" s="154">
        <v>43</v>
      </c>
      <c r="D2437" s="155"/>
      <c r="E2437" s="156">
        <v>321</v>
      </c>
      <c r="F2437" s="225"/>
      <c r="G2437" s="157"/>
      <c r="H2437" s="246">
        <f t="shared" ref="H2437:I2437" si="1259">SUM(H2438:H2439)</f>
        <v>5800</v>
      </c>
      <c r="I2437" s="246">
        <f t="shared" si="1259"/>
        <v>0</v>
      </c>
      <c r="J2437" s="246">
        <f t="shared" ref="J2437" si="1260">SUM(J2438:J2439)</f>
        <v>0</v>
      </c>
      <c r="K2437" s="246">
        <f t="shared" si="1258"/>
        <v>5800</v>
      </c>
    </row>
    <row r="2438" spans="1:11" s="223" customFormat="1" ht="15" x14ac:dyDescent="0.2">
      <c r="A2438" s="213" t="s">
        <v>951</v>
      </c>
      <c r="B2438" s="213" t="s">
        <v>873</v>
      </c>
      <c r="C2438" s="217">
        <v>43</v>
      </c>
      <c r="D2438" s="215" t="s">
        <v>25</v>
      </c>
      <c r="E2438" s="219">
        <v>3211</v>
      </c>
      <c r="F2438" s="229" t="s">
        <v>110</v>
      </c>
      <c r="G2438" s="220"/>
      <c r="H2438" s="222">
        <f>5000-H2442</f>
        <v>4800</v>
      </c>
      <c r="I2438" s="222"/>
      <c r="J2438" s="222"/>
      <c r="K2438" s="222">
        <f t="shared" si="1258"/>
        <v>4800</v>
      </c>
    </row>
    <row r="2439" spans="1:11" s="223" customFormat="1" ht="30" x14ac:dyDescent="0.2">
      <c r="A2439" s="213" t="s">
        <v>951</v>
      </c>
      <c r="B2439" s="213" t="s">
        <v>873</v>
      </c>
      <c r="C2439" s="217">
        <v>43</v>
      </c>
      <c r="D2439" s="215" t="s">
        <v>25</v>
      </c>
      <c r="E2439" s="219">
        <v>3212</v>
      </c>
      <c r="F2439" s="229" t="s">
        <v>111</v>
      </c>
      <c r="G2439" s="220"/>
      <c r="H2439" s="222">
        <v>1000</v>
      </c>
      <c r="I2439" s="222"/>
      <c r="J2439" s="222"/>
      <c r="K2439" s="222">
        <f t="shared" si="1258"/>
        <v>1000</v>
      </c>
    </row>
    <row r="2440" spans="1:11" s="167" customFormat="1" x14ac:dyDescent="0.2">
      <c r="A2440" s="326" t="s">
        <v>951</v>
      </c>
      <c r="B2440" s="326" t="s">
        <v>873</v>
      </c>
      <c r="C2440" s="154">
        <v>43</v>
      </c>
      <c r="D2440" s="155"/>
      <c r="E2440" s="156">
        <v>322</v>
      </c>
      <c r="F2440" s="225"/>
      <c r="G2440" s="157"/>
      <c r="H2440" s="246">
        <f t="shared" ref="H2440:I2440" si="1261">SUM(H2441:H2442)</f>
        <v>7200</v>
      </c>
      <c r="I2440" s="246">
        <f t="shared" si="1261"/>
        <v>0</v>
      </c>
      <c r="J2440" s="246">
        <f t="shared" ref="J2440" si="1262">SUM(J2441:J2442)</f>
        <v>0</v>
      </c>
      <c r="K2440" s="246">
        <f t="shared" si="1258"/>
        <v>7200</v>
      </c>
    </row>
    <row r="2441" spans="1:11" s="223" customFormat="1" ht="15" x14ac:dyDescent="0.2">
      <c r="A2441" s="213" t="s">
        <v>951</v>
      </c>
      <c r="B2441" s="213" t="s">
        <v>873</v>
      </c>
      <c r="C2441" s="217">
        <v>43</v>
      </c>
      <c r="D2441" s="215" t="s">
        <v>25</v>
      </c>
      <c r="E2441" s="219">
        <v>3221</v>
      </c>
      <c r="F2441" s="229" t="s">
        <v>146</v>
      </c>
      <c r="G2441" s="220"/>
      <c r="H2441" s="222">
        <v>7000</v>
      </c>
      <c r="I2441" s="222"/>
      <c r="J2441" s="222"/>
      <c r="K2441" s="222">
        <f t="shared" si="1258"/>
        <v>7000</v>
      </c>
    </row>
    <row r="2442" spans="1:11" s="223" customFormat="1" ht="15" x14ac:dyDescent="0.2">
      <c r="A2442" s="213" t="s">
        <v>951</v>
      </c>
      <c r="B2442" s="213" t="s">
        <v>873</v>
      </c>
      <c r="C2442" s="217">
        <v>43</v>
      </c>
      <c r="D2442" s="215" t="s">
        <v>25</v>
      </c>
      <c r="E2442" s="219">
        <v>3223</v>
      </c>
      <c r="F2442" s="229" t="s">
        <v>115</v>
      </c>
      <c r="G2442" s="220"/>
      <c r="H2442" s="222">
        <v>200</v>
      </c>
      <c r="I2442" s="222"/>
      <c r="J2442" s="222"/>
      <c r="K2442" s="222">
        <f t="shared" si="1258"/>
        <v>200</v>
      </c>
    </row>
    <row r="2443" spans="1:11" s="167" customFormat="1" x14ac:dyDescent="0.2">
      <c r="A2443" s="326" t="s">
        <v>951</v>
      </c>
      <c r="B2443" s="326" t="s">
        <v>873</v>
      </c>
      <c r="C2443" s="154">
        <v>43</v>
      </c>
      <c r="D2443" s="155"/>
      <c r="E2443" s="156">
        <v>323</v>
      </c>
      <c r="F2443" s="225"/>
      <c r="G2443" s="157"/>
      <c r="H2443" s="246">
        <f t="shared" ref="H2443:I2443" si="1263">SUM(H2444:H2445)</f>
        <v>45000</v>
      </c>
      <c r="I2443" s="246">
        <f t="shared" si="1263"/>
        <v>0</v>
      </c>
      <c r="J2443" s="246">
        <f t="shared" ref="J2443" si="1264">SUM(J2444:J2445)</f>
        <v>0</v>
      </c>
      <c r="K2443" s="246">
        <f t="shared" si="1258"/>
        <v>45000</v>
      </c>
    </row>
    <row r="2444" spans="1:11" s="223" customFormat="1" ht="15" x14ac:dyDescent="0.2">
      <c r="A2444" s="213" t="s">
        <v>951</v>
      </c>
      <c r="B2444" s="213" t="s">
        <v>873</v>
      </c>
      <c r="C2444" s="217">
        <v>43</v>
      </c>
      <c r="D2444" s="215" t="s">
        <v>25</v>
      </c>
      <c r="E2444" s="219">
        <v>3233</v>
      </c>
      <c r="F2444" s="229" t="s">
        <v>119</v>
      </c>
      <c r="G2444" s="341"/>
      <c r="H2444" s="222">
        <v>3000</v>
      </c>
      <c r="I2444" s="222"/>
      <c r="J2444" s="222"/>
      <c r="K2444" s="222">
        <f t="shared" si="1258"/>
        <v>3000</v>
      </c>
    </row>
    <row r="2445" spans="1:11" s="223" customFormat="1" ht="15" x14ac:dyDescent="0.2">
      <c r="A2445" s="213" t="s">
        <v>951</v>
      </c>
      <c r="B2445" s="213" t="s">
        <v>873</v>
      </c>
      <c r="C2445" s="217">
        <v>43</v>
      </c>
      <c r="D2445" s="215" t="s">
        <v>25</v>
      </c>
      <c r="E2445" s="219">
        <v>3239</v>
      </c>
      <c r="F2445" s="229" t="s">
        <v>41</v>
      </c>
      <c r="G2445" s="342"/>
      <c r="H2445" s="222">
        <v>42000</v>
      </c>
      <c r="I2445" s="222"/>
      <c r="J2445" s="222"/>
      <c r="K2445" s="222">
        <f t="shared" si="1258"/>
        <v>42000</v>
      </c>
    </row>
    <row r="2446" spans="1:11" s="167" customFormat="1" x14ac:dyDescent="0.2">
      <c r="A2446" s="330" t="s">
        <v>951</v>
      </c>
      <c r="B2446" s="330" t="s">
        <v>873</v>
      </c>
      <c r="C2446" s="285">
        <v>559</v>
      </c>
      <c r="D2446" s="330"/>
      <c r="E2446" s="286">
        <v>31</v>
      </c>
      <c r="F2446" s="287"/>
      <c r="G2446" s="287"/>
      <c r="H2446" s="317">
        <f>H2447+H2449</f>
        <v>186000</v>
      </c>
      <c r="I2446" s="317">
        <f>I2447+I2449</f>
        <v>0</v>
      </c>
      <c r="J2446" s="317">
        <f>J2447+J2449</f>
        <v>0</v>
      </c>
      <c r="K2446" s="317">
        <f t="shared" si="1258"/>
        <v>186000</v>
      </c>
    </row>
    <row r="2447" spans="1:11" s="167" customFormat="1" x14ac:dyDescent="0.2">
      <c r="A2447" s="326" t="s">
        <v>951</v>
      </c>
      <c r="B2447" s="326" t="s">
        <v>873</v>
      </c>
      <c r="C2447" s="327">
        <v>559</v>
      </c>
      <c r="D2447" s="322"/>
      <c r="E2447" s="187">
        <v>311</v>
      </c>
      <c r="F2447" s="230"/>
      <c r="G2447" s="328"/>
      <c r="H2447" s="199">
        <f>H2448</f>
        <v>159000</v>
      </c>
      <c r="I2447" s="199">
        <f>I2448</f>
        <v>0</v>
      </c>
      <c r="J2447" s="199">
        <f>J2448</f>
        <v>0</v>
      </c>
      <c r="K2447" s="199">
        <f t="shared" si="1258"/>
        <v>159000</v>
      </c>
    </row>
    <row r="2448" spans="1:11" ht="15" x14ac:dyDescent="0.2">
      <c r="A2448" s="213" t="s">
        <v>951</v>
      </c>
      <c r="B2448" s="213" t="s">
        <v>873</v>
      </c>
      <c r="C2448" s="214">
        <v>559</v>
      </c>
      <c r="D2448" s="215" t="s">
        <v>25</v>
      </c>
      <c r="E2448" s="188">
        <v>3111</v>
      </c>
      <c r="F2448" s="228" t="s">
        <v>19</v>
      </c>
      <c r="H2448" s="222">
        <f>164000-H2454</f>
        <v>159000</v>
      </c>
      <c r="I2448" s="222"/>
      <c r="J2448" s="222"/>
      <c r="K2448" s="222">
        <f t="shared" si="1258"/>
        <v>159000</v>
      </c>
    </row>
    <row r="2449" spans="1:11" x14ac:dyDescent="0.2">
      <c r="A2449" s="326" t="s">
        <v>951</v>
      </c>
      <c r="B2449" s="326" t="s">
        <v>873</v>
      </c>
      <c r="C2449" s="154">
        <v>559</v>
      </c>
      <c r="D2449" s="155"/>
      <c r="E2449" s="156">
        <v>313</v>
      </c>
      <c r="F2449" s="225"/>
      <c r="G2449" s="157"/>
      <c r="H2449" s="246">
        <f>+H2450</f>
        <v>27000</v>
      </c>
      <c r="I2449" s="246">
        <f>+I2450</f>
        <v>0</v>
      </c>
      <c r="J2449" s="246">
        <f>+J2450</f>
        <v>0</v>
      </c>
      <c r="K2449" s="246">
        <f t="shared" si="1258"/>
        <v>27000</v>
      </c>
    </row>
    <row r="2450" spans="1:11" ht="15" x14ac:dyDescent="0.2">
      <c r="A2450" s="213" t="s">
        <v>951</v>
      </c>
      <c r="B2450" s="213" t="s">
        <v>873</v>
      </c>
      <c r="C2450" s="217">
        <v>559</v>
      </c>
      <c r="D2450" s="215" t="s">
        <v>25</v>
      </c>
      <c r="E2450" s="219">
        <v>3132</v>
      </c>
      <c r="F2450" s="229" t="s">
        <v>280</v>
      </c>
      <c r="G2450" s="220"/>
      <c r="H2450" s="222">
        <v>27000</v>
      </c>
      <c r="I2450" s="222"/>
      <c r="J2450" s="222"/>
      <c r="K2450" s="222">
        <f t="shared" si="1258"/>
        <v>27000</v>
      </c>
    </row>
    <row r="2451" spans="1:11" x14ac:dyDescent="0.2">
      <c r="A2451" s="302" t="s">
        <v>951</v>
      </c>
      <c r="B2451" s="302" t="s">
        <v>873</v>
      </c>
      <c r="C2451" s="285">
        <v>559</v>
      </c>
      <c r="D2451" s="285"/>
      <c r="E2451" s="286">
        <v>32</v>
      </c>
      <c r="F2451" s="287"/>
      <c r="G2451" s="288"/>
      <c r="H2451" s="289">
        <f>H2452+H2455+H2458</f>
        <v>323000</v>
      </c>
      <c r="I2451" s="289">
        <f>I2452+I2455+I2458</f>
        <v>0</v>
      </c>
      <c r="J2451" s="289">
        <f>J2452+J2455+J2458</f>
        <v>0</v>
      </c>
      <c r="K2451" s="289">
        <f t="shared" si="1258"/>
        <v>323000</v>
      </c>
    </row>
    <row r="2452" spans="1:11" x14ac:dyDescent="0.2">
      <c r="A2452" s="326" t="s">
        <v>951</v>
      </c>
      <c r="B2452" s="326" t="s">
        <v>873</v>
      </c>
      <c r="C2452" s="154">
        <v>559</v>
      </c>
      <c r="D2452" s="155"/>
      <c r="E2452" s="156">
        <v>321</v>
      </c>
      <c r="F2452" s="225"/>
      <c r="G2452" s="157"/>
      <c r="H2452" s="246">
        <f t="shared" ref="H2452:I2452" si="1265">SUM(H2453:H2454)</f>
        <v>29000</v>
      </c>
      <c r="I2452" s="246">
        <f t="shared" si="1265"/>
        <v>0</v>
      </c>
      <c r="J2452" s="246">
        <f t="shared" ref="J2452" si="1266">SUM(J2453:J2454)</f>
        <v>0</v>
      </c>
      <c r="K2452" s="246">
        <f t="shared" si="1258"/>
        <v>29000</v>
      </c>
    </row>
    <row r="2453" spans="1:11" ht="15" x14ac:dyDescent="0.2">
      <c r="A2453" s="213" t="s">
        <v>951</v>
      </c>
      <c r="B2453" s="213" t="s">
        <v>873</v>
      </c>
      <c r="C2453" s="217">
        <v>559</v>
      </c>
      <c r="D2453" s="215" t="s">
        <v>25</v>
      </c>
      <c r="E2453" s="219">
        <v>3211</v>
      </c>
      <c r="F2453" s="229" t="s">
        <v>110</v>
      </c>
      <c r="G2453" s="220"/>
      <c r="H2453" s="222">
        <f>25000-H2457</f>
        <v>24000</v>
      </c>
      <c r="I2453" s="222"/>
      <c r="J2453" s="222"/>
      <c r="K2453" s="222">
        <f t="shared" si="1258"/>
        <v>24000</v>
      </c>
    </row>
    <row r="2454" spans="1:11" ht="30" x14ac:dyDescent="0.2">
      <c r="A2454" s="213" t="s">
        <v>951</v>
      </c>
      <c r="B2454" s="213" t="s">
        <v>873</v>
      </c>
      <c r="C2454" s="217">
        <v>559</v>
      </c>
      <c r="D2454" s="215" t="s">
        <v>25</v>
      </c>
      <c r="E2454" s="219">
        <v>3212</v>
      </c>
      <c r="F2454" s="229" t="s">
        <v>111</v>
      </c>
      <c r="G2454" s="220"/>
      <c r="H2454" s="222">
        <v>5000</v>
      </c>
      <c r="I2454" s="222"/>
      <c r="J2454" s="222"/>
      <c r="K2454" s="222">
        <f t="shared" si="1258"/>
        <v>5000</v>
      </c>
    </row>
    <row r="2455" spans="1:11" x14ac:dyDescent="0.2">
      <c r="A2455" s="326" t="s">
        <v>951</v>
      </c>
      <c r="B2455" s="326" t="s">
        <v>873</v>
      </c>
      <c r="C2455" s="154">
        <v>559</v>
      </c>
      <c r="D2455" s="155"/>
      <c r="E2455" s="156">
        <v>322</v>
      </c>
      <c r="F2455" s="225"/>
      <c r="G2455" s="157"/>
      <c r="H2455" s="246">
        <f t="shared" ref="H2455:I2455" si="1267">SUM(H2456:H2457)</f>
        <v>41000</v>
      </c>
      <c r="I2455" s="246">
        <f t="shared" si="1267"/>
        <v>0</v>
      </c>
      <c r="J2455" s="246">
        <f t="shared" ref="J2455" si="1268">SUM(J2456:J2457)</f>
        <v>0</v>
      </c>
      <c r="K2455" s="246">
        <f t="shared" si="1258"/>
        <v>41000</v>
      </c>
    </row>
    <row r="2456" spans="1:11" ht="15" x14ac:dyDescent="0.2">
      <c r="A2456" s="213" t="s">
        <v>951</v>
      </c>
      <c r="B2456" s="213" t="s">
        <v>873</v>
      </c>
      <c r="C2456" s="217">
        <v>559</v>
      </c>
      <c r="D2456" s="215" t="s">
        <v>25</v>
      </c>
      <c r="E2456" s="219">
        <v>3221</v>
      </c>
      <c r="F2456" s="229" t="s">
        <v>146</v>
      </c>
      <c r="G2456" s="220"/>
      <c r="H2456" s="222">
        <v>40000</v>
      </c>
      <c r="I2456" s="222"/>
      <c r="J2456" s="222"/>
      <c r="K2456" s="222">
        <f t="shared" si="1258"/>
        <v>40000</v>
      </c>
    </row>
    <row r="2457" spans="1:11" s="179" customFormat="1" ht="15" x14ac:dyDescent="0.2">
      <c r="A2457" s="213" t="s">
        <v>951</v>
      </c>
      <c r="B2457" s="213" t="s">
        <v>873</v>
      </c>
      <c r="C2457" s="217">
        <v>559</v>
      </c>
      <c r="D2457" s="215" t="s">
        <v>25</v>
      </c>
      <c r="E2457" s="219">
        <v>3223</v>
      </c>
      <c r="F2457" s="229" t="s">
        <v>115</v>
      </c>
      <c r="G2457" s="220"/>
      <c r="H2457" s="222">
        <v>1000</v>
      </c>
      <c r="I2457" s="222"/>
      <c r="J2457" s="222"/>
      <c r="K2457" s="222">
        <f t="shared" si="1258"/>
        <v>1000</v>
      </c>
    </row>
    <row r="2458" spans="1:11" s="152" customFormat="1" x14ac:dyDescent="0.2">
      <c r="A2458" s="326" t="s">
        <v>951</v>
      </c>
      <c r="B2458" s="326" t="s">
        <v>873</v>
      </c>
      <c r="C2458" s="154">
        <v>559</v>
      </c>
      <c r="D2458" s="155"/>
      <c r="E2458" s="156">
        <v>323</v>
      </c>
      <c r="F2458" s="225"/>
      <c r="G2458" s="157"/>
      <c r="H2458" s="246">
        <f t="shared" ref="H2458:I2458" si="1269">SUM(H2459:H2460)</f>
        <v>253000</v>
      </c>
      <c r="I2458" s="246">
        <f t="shared" si="1269"/>
        <v>0</v>
      </c>
      <c r="J2458" s="246">
        <f t="shared" ref="J2458" si="1270">SUM(J2459:J2460)</f>
        <v>0</v>
      </c>
      <c r="K2458" s="246">
        <f t="shared" si="1258"/>
        <v>253000</v>
      </c>
    </row>
    <row r="2459" spans="1:11" ht="15" x14ac:dyDescent="0.2">
      <c r="A2459" s="213" t="s">
        <v>951</v>
      </c>
      <c r="B2459" s="213" t="s">
        <v>873</v>
      </c>
      <c r="C2459" s="217">
        <v>559</v>
      </c>
      <c r="D2459" s="215" t="s">
        <v>25</v>
      </c>
      <c r="E2459" s="219">
        <v>3233</v>
      </c>
      <c r="F2459" s="229" t="s">
        <v>119</v>
      </c>
      <c r="G2459" s="341"/>
      <c r="H2459" s="222">
        <v>12000</v>
      </c>
      <c r="I2459" s="222"/>
      <c r="J2459" s="222"/>
      <c r="K2459" s="222">
        <f t="shared" si="1258"/>
        <v>12000</v>
      </c>
    </row>
    <row r="2460" spans="1:11" s="152" customFormat="1" x14ac:dyDescent="0.2">
      <c r="A2460" s="213" t="s">
        <v>951</v>
      </c>
      <c r="B2460" s="213" t="s">
        <v>873</v>
      </c>
      <c r="C2460" s="217">
        <v>559</v>
      </c>
      <c r="D2460" s="215" t="s">
        <v>25</v>
      </c>
      <c r="E2460" s="219">
        <v>3239</v>
      </c>
      <c r="F2460" s="229" t="s">
        <v>41</v>
      </c>
      <c r="G2460" s="342"/>
      <c r="H2460" s="222">
        <v>241000</v>
      </c>
      <c r="I2460" s="222"/>
      <c r="J2460" s="222"/>
      <c r="K2460" s="222">
        <f t="shared" si="1258"/>
        <v>241000</v>
      </c>
    </row>
    <row r="2461" spans="1:11" ht="67.5" x14ac:dyDescent="0.2">
      <c r="A2461" s="296" t="s">
        <v>951</v>
      </c>
      <c r="B2461" s="296" t="s">
        <v>874</v>
      </c>
      <c r="C2461" s="296"/>
      <c r="D2461" s="296"/>
      <c r="E2461" s="297"/>
      <c r="F2461" s="299" t="s">
        <v>833</v>
      </c>
      <c r="G2461" s="300" t="s">
        <v>688</v>
      </c>
      <c r="H2461" s="348">
        <f>H2462+H2465</f>
        <v>12419000</v>
      </c>
      <c r="I2461" s="348">
        <f>I2462+I2465</f>
        <v>0</v>
      </c>
      <c r="J2461" s="348">
        <f>J2462+J2465</f>
        <v>1862000</v>
      </c>
      <c r="K2461" s="348">
        <f t="shared" si="1258"/>
        <v>14281000</v>
      </c>
    </row>
    <row r="2462" spans="1:11" x14ac:dyDescent="0.2">
      <c r="A2462" s="302" t="s">
        <v>951</v>
      </c>
      <c r="B2462" s="302" t="s">
        <v>874</v>
      </c>
      <c r="C2462" s="285">
        <v>11</v>
      </c>
      <c r="D2462" s="285"/>
      <c r="E2462" s="286">
        <v>42</v>
      </c>
      <c r="F2462" s="287"/>
      <c r="G2462" s="288"/>
      <c r="H2462" s="289">
        <f t="shared" ref="H2462:J2462" si="1271">H2463</f>
        <v>4419000</v>
      </c>
      <c r="I2462" s="289">
        <f t="shared" si="1271"/>
        <v>0</v>
      </c>
      <c r="J2462" s="289">
        <f t="shared" si="1271"/>
        <v>581000</v>
      </c>
      <c r="K2462" s="289">
        <f t="shared" si="1258"/>
        <v>5000000</v>
      </c>
    </row>
    <row r="2463" spans="1:11" x14ac:dyDescent="0.2">
      <c r="A2463" s="326" t="s">
        <v>951</v>
      </c>
      <c r="B2463" s="326" t="s">
        <v>874</v>
      </c>
      <c r="C2463" s="154">
        <v>11</v>
      </c>
      <c r="D2463" s="155"/>
      <c r="E2463" s="156">
        <v>421</v>
      </c>
      <c r="F2463" s="225"/>
      <c r="G2463" s="157"/>
      <c r="H2463" s="242">
        <f>H2464</f>
        <v>4419000</v>
      </c>
      <c r="I2463" s="242">
        <f>I2464</f>
        <v>0</v>
      </c>
      <c r="J2463" s="242">
        <f>J2464</f>
        <v>581000</v>
      </c>
      <c r="K2463" s="242">
        <f t="shared" si="1258"/>
        <v>5000000</v>
      </c>
    </row>
    <row r="2464" spans="1:11" ht="15" x14ac:dyDescent="0.2">
      <c r="A2464" s="213" t="s">
        <v>951</v>
      </c>
      <c r="B2464" s="213" t="s">
        <v>874</v>
      </c>
      <c r="C2464" s="217">
        <v>11</v>
      </c>
      <c r="D2464" s="215" t="s">
        <v>25</v>
      </c>
      <c r="E2464" s="219">
        <v>4214</v>
      </c>
      <c r="F2464" s="229" t="s">
        <v>154</v>
      </c>
      <c r="G2464" s="220"/>
      <c r="H2464" s="244">
        <v>4419000</v>
      </c>
      <c r="I2464" s="244"/>
      <c r="J2464" s="244">
        <v>581000</v>
      </c>
      <c r="K2464" s="244">
        <f t="shared" si="1258"/>
        <v>5000000</v>
      </c>
    </row>
    <row r="2465" spans="1:11" s="152" customFormat="1" x14ac:dyDescent="0.2">
      <c r="A2465" s="302" t="s">
        <v>951</v>
      </c>
      <c r="B2465" s="302" t="s">
        <v>874</v>
      </c>
      <c r="C2465" s="285">
        <v>43</v>
      </c>
      <c r="D2465" s="285"/>
      <c r="E2465" s="286">
        <v>42</v>
      </c>
      <c r="F2465" s="287"/>
      <c r="G2465" s="288"/>
      <c r="H2465" s="289">
        <f t="shared" ref="H2465:J2466" si="1272">H2466</f>
        <v>8000000</v>
      </c>
      <c r="I2465" s="289">
        <f t="shared" si="1272"/>
        <v>0</v>
      </c>
      <c r="J2465" s="289">
        <f t="shared" si="1272"/>
        <v>1281000</v>
      </c>
      <c r="K2465" s="289">
        <f t="shared" si="1258"/>
        <v>9281000</v>
      </c>
    </row>
    <row r="2466" spans="1:11" x14ac:dyDescent="0.2">
      <c r="A2466" s="326" t="s">
        <v>951</v>
      </c>
      <c r="B2466" s="326" t="s">
        <v>874</v>
      </c>
      <c r="C2466" s="154">
        <v>43</v>
      </c>
      <c r="D2466" s="155"/>
      <c r="E2466" s="156">
        <v>421</v>
      </c>
      <c r="F2466" s="225"/>
      <c r="G2466" s="157"/>
      <c r="H2466" s="242">
        <f t="shared" si="1272"/>
        <v>8000000</v>
      </c>
      <c r="I2466" s="242">
        <f t="shared" si="1272"/>
        <v>0</v>
      </c>
      <c r="J2466" s="242">
        <f t="shared" si="1272"/>
        <v>1281000</v>
      </c>
      <c r="K2466" s="242">
        <f t="shared" si="1258"/>
        <v>9281000</v>
      </c>
    </row>
    <row r="2467" spans="1:11" s="152" customFormat="1" x14ac:dyDescent="0.2">
      <c r="A2467" s="213" t="s">
        <v>951</v>
      </c>
      <c r="B2467" s="213" t="s">
        <v>874</v>
      </c>
      <c r="C2467" s="217">
        <v>43</v>
      </c>
      <c r="D2467" s="215" t="s">
        <v>25</v>
      </c>
      <c r="E2467" s="219">
        <v>4214</v>
      </c>
      <c r="F2467" s="229" t="s">
        <v>154</v>
      </c>
      <c r="G2467" s="220"/>
      <c r="H2467" s="244">
        <v>8000000</v>
      </c>
      <c r="I2467" s="244"/>
      <c r="J2467" s="244">
        <v>1281000</v>
      </c>
      <c r="K2467" s="244">
        <f t="shared" si="1258"/>
        <v>9281000</v>
      </c>
    </row>
    <row r="2468" spans="1:11" ht="67.5" x14ac:dyDescent="0.2">
      <c r="A2468" s="296" t="s">
        <v>951</v>
      </c>
      <c r="B2468" s="296" t="s">
        <v>876</v>
      </c>
      <c r="C2468" s="296"/>
      <c r="D2468" s="296"/>
      <c r="E2468" s="297"/>
      <c r="F2468" s="299" t="s">
        <v>875</v>
      </c>
      <c r="G2468" s="300" t="s">
        <v>688</v>
      </c>
      <c r="H2468" s="348">
        <f>+H2475+H2469+H2472</f>
        <v>37000000</v>
      </c>
      <c r="I2468" s="348">
        <f t="shared" ref="I2468:J2468" si="1273">+I2475+I2469+I2472</f>
        <v>37000000</v>
      </c>
      <c r="J2468" s="348">
        <f t="shared" si="1273"/>
        <v>12500000</v>
      </c>
      <c r="K2468" s="348">
        <f t="shared" si="1258"/>
        <v>12500000</v>
      </c>
    </row>
    <row r="2469" spans="1:11" x14ac:dyDescent="0.2">
      <c r="A2469" s="302" t="s">
        <v>951</v>
      </c>
      <c r="B2469" s="302" t="s">
        <v>876</v>
      </c>
      <c r="C2469" s="285">
        <v>11</v>
      </c>
      <c r="D2469" s="285"/>
      <c r="E2469" s="286">
        <v>42</v>
      </c>
      <c r="F2469" s="287"/>
      <c r="G2469" s="288"/>
      <c r="H2469" s="289">
        <f>H2470</f>
        <v>0</v>
      </c>
      <c r="I2469" s="289">
        <f t="shared" ref="I2469:J2473" si="1274">I2470</f>
        <v>0</v>
      </c>
      <c r="J2469" s="289">
        <f t="shared" si="1274"/>
        <v>12000000</v>
      </c>
      <c r="K2469" s="289">
        <f t="shared" si="1258"/>
        <v>12000000</v>
      </c>
    </row>
    <row r="2470" spans="1:11" s="152" customFormat="1" x14ac:dyDescent="0.2">
      <c r="A2470" s="153" t="s">
        <v>951</v>
      </c>
      <c r="B2470" s="153" t="s">
        <v>876</v>
      </c>
      <c r="C2470" s="154">
        <v>11</v>
      </c>
      <c r="D2470" s="181"/>
      <c r="E2470" s="176">
        <v>421</v>
      </c>
      <c r="F2470" s="321"/>
      <c r="G2470" s="375"/>
      <c r="H2470" s="159">
        <f>H2471</f>
        <v>0</v>
      </c>
      <c r="I2470" s="159">
        <f t="shared" si="1274"/>
        <v>0</v>
      </c>
      <c r="J2470" s="159">
        <f t="shared" si="1274"/>
        <v>12000000</v>
      </c>
      <c r="K2470" s="159">
        <f t="shared" si="1258"/>
        <v>12000000</v>
      </c>
    </row>
    <row r="2471" spans="1:11" ht="15" x14ac:dyDescent="0.2">
      <c r="A2471" s="160" t="s">
        <v>951</v>
      </c>
      <c r="B2471" s="160" t="s">
        <v>876</v>
      </c>
      <c r="C2471" s="161">
        <v>11</v>
      </c>
      <c r="D2471" s="182" t="s">
        <v>25</v>
      </c>
      <c r="E2471" s="163">
        <v>4213</v>
      </c>
      <c r="F2471" s="226" t="s">
        <v>799</v>
      </c>
      <c r="G2471" s="375"/>
      <c r="H2471" s="376"/>
      <c r="I2471" s="376"/>
      <c r="J2471" s="377">
        <v>12000000</v>
      </c>
      <c r="K2471" s="376">
        <f t="shared" si="1258"/>
        <v>12000000</v>
      </c>
    </row>
    <row r="2472" spans="1:11" x14ac:dyDescent="0.2">
      <c r="A2472" s="302" t="s">
        <v>951</v>
      </c>
      <c r="B2472" s="302" t="s">
        <v>876</v>
      </c>
      <c r="C2472" s="285">
        <v>43</v>
      </c>
      <c r="D2472" s="285"/>
      <c r="E2472" s="286">
        <v>42</v>
      </c>
      <c r="F2472" s="287"/>
      <c r="G2472" s="288"/>
      <c r="H2472" s="289">
        <f>H2473</f>
        <v>0</v>
      </c>
      <c r="I2472" s="289">
        <f t="shared" si="1274"/>
        <v>0</v>
      </c>
      <c r="J2472" s="289">
        <f t="shared" si="1274"/>
        <v>500000</v>
      </c>
      <c r="K2472" s="289">
        <f t="shared" si="1258"/>
        <v>500000</v>
      </c>
    </row>
    <row r="2473" spans="1:11" x14ac:dyDescent="0.2">
      <c r="A2473" s="153" t="s">
        <v>951</v>
      </c>
      <c r="B2473" s="153" t="s">
        <v>876</v>
      </c>
      <c r="C2473" s="154">
        <v>43</v>
      </c>
      <c r="D2473" s="181"/>
      <c r="E2473" s="176">
        <v>421</v>
      </c>
      <c r="F2473" s="321"/>
      <c r="G2473" s="375"/>
      <c r="H2473" s="159">
        <f>H2474</f>
        <v>0</v>
      </c>
      <c r="I2473" s="159">
        <f t="shared" si="1274"/>
        <v>0</v>
      </c>
      <c r="J2473" s="159">
        <f t="shared" si="1274"/>
        <v>500000</v>
      </c>
      <c r="K2473" s="159">
        <f t="shared" si="1258"/>
        <v>500000</v>
      </c>
    </row>
    <row r="2474" spans="1:11" ht="15" x14ac:dyDescent="0.2">
      <c r="A2474" s="160" t="s">
        <v>951</v>
      </c>
      <c r="B2474" s="160" t="s">
        <v>876</v>
      </c>
      <c r="C2474" s="161">
        <v>43</v>
      </c>
      <c r="D2474" s="182" t="s">
        <v>25</v>
      </c>
      <c r="E2474" s="163">
        <v>4213</v>
      </c>
      <c r="F2474" s="226" t="s">
        <v>799</v>
      </c>
      <c r="G2474" s="375"/>
      <c r="H2474" s="376"/>
      <c r="I2474" s="376"/>
      <c r="J2474" s="377">
        <v>500000</v>
      </c>
      <c r="K2474" s="376">
        <f t="shared" si="1258"/>
        <v>500000</v>
      </c>
    </row>
    <row r="2475" spans="1:11" s="152" customFormat="1" x14ac:dyDescent="0.2">
      <c r="A2475" s="302" t="s">
        <v>951</v>
      </c>
      <c r="B2475" s="302" t="s">
        <v>876</v>
      </c>
      <c r="C2475" s="285">
        <v>81</v>
      </c>
      <c r="D2475" s="285"/>
      <c r="E2475" s="286">
        <v>42</v>
      </c>
      <c r="F2475" s="287"/>
      <c r="G2475" s="288"/>
      <c r="H2475" s="289">
        <f t="shared" ref="H2475:J2475" si="1275">H2476</f>
        <v>37000000</v>
      </c>
      <c r="I2475" s="289">
        <f t="shared" si="1275"/>
        <v>37000000</v>
      </c>
      <c r="J2475" s="289">
        <f t="shared" si="1275"/>
        <v>0</v>
      </c>
      <c r="K2475" s="289">
        <f t="shared" si="1258"/>
        <v>0</v>
      </c>
    </row>
    <row r="2476" spans="1:11" x14ac:dyDescent="0.2">
      <c r="A2476" s="326" t="s">
        <v>951</v>
      </c>
      <c r="B2476" s="326" t="s">
        <v>876</v>
      </c>
      <c r="C2476" s="154">
        <v>81</v>
      </c>
      <c r="D2476" s="155"/>
      <c r="E2476" s="156">
        <v>421</v>
      </c>
      <c r="F2476" s="225"/>
      <c r="G2476" s="157"/>
      <c r="H2476" s="242">
        <f t="shared" ref="H2476:J2476" si="1276">+H2477</f>
        <v>37000000</v>
      </c>
      <c r="I2476" s="242">
        <f t="shared" si="1276"/>
        <v>37000000</v>
      </c>
      <c r="J2476" s="242">
        <f t="shared" si="1276"/>
        <v>0</v>
      </c>
      <c r="K2476" s="242">
        <f t="shared" si="1258"/>
        <v>0</v>
      </c>
    </row>
    <row r="2477" spans="1:11" ht="15" x14ac:dyDescent="0.2">
      <c r="A2477" s="213" t="s">
        <v>951</v>
      </c>
      <c r="B2477" s="213" t="s">
        <v>876</v>
      </c>
      <c r="C2477" s="217">
        <v>81</v>
      </c>
      <c r="D2477" s="215" t="s">
        <v>25</v>
      </c>
      <c r="E2477" s="219">
        <v>4213</v>
      </c>
      <c r="F2477" s="229" t="s">
        <v>799</v>
      </c>
      <c r="G2477" s="220"/>
      <c r="H2477" s="244">
        <v>37000000</v>
      </c>
      <c r="I2477" s="244">
        <v>37000000</v>
      </c>
      <c r="J2477" s="244"/>
      <c r="K2477" s="244">
        <f t="shared" si="1258"/>
        <v>0</v>
      </c>
    </row>
    <row r="2478" spans="1:11" x14ac:dyDescent="0.2">
      <c r="A2478" s="361" t="s">
        <v>945</v>
      </c>
      <c r="B2478" s="424" t="s">
        <v>749</v>
      </c>
      <c r="C2478" s="424"/>
      <c r="D2478" s="424"/>
      <c r="E2478" s="424"/>
      <c r="F2478" s="233" t="s">
        <v>736</v>
      </c>
      <c r="G2478" s="180"/>
      <c r="H2478" s="151">
        <f>H2479+H2553+H2579+H2594+H2626+H2667+H2720+H2727+H2734</f>
        <v>223648500</v>
      </c>
      <c r="I2478" s="151">
        <f>I2479+I2553+I2579+I2594+I2626+I2667+I2720+I2727+I2734</f>
        <v>18579000</v>
      </c>
      <c r="J2478" s="151">
        <f>J2479+J2553+J2579+J2594+J2626+J2667+J2720+J2727+J2734</f>
        <v>24377300</v>
      </c>
      <c r="K2478" s="151">
        <f t="shared" si="1258"/>
        <v>229446800</v>
      </c>
    </row>
    <row r="2479" spans="1:11" ht="67.5" x14ac:dyDescent="0.2">
      <c r="A2479" s="296" t="s">
        <v>945</v>
      </c>
      <c r="B2479" s="296" t="s">
        <v>816</v>
      </c>
      <c r="C2479" s="296"/>
      <c r="D2479" s="296"/>
      <c r="E2479" s="297"/>
      <c r="F2479" s="299" t="s">
        <v>763</v>
      </c>
      <c r="G2479" s="300" t="s">
        <v>688</v>
      </c>
      <c r="H2479" s="301">
        <f>H2480+H2490+H2523+H2531+H2538</f>
        <v>10317000</v>
      </c>
      <c r="I2479" s="301">
        <f>I2480+I2490+I2523+I2531+I2538</f>
        <v>0</v>
      </c>
      <c r="J2479" s="301">
        <f>J2480+J2490+J2523+J2531+J2538</f>
        <v>149500</v>
      </c>
      <c r="K2479" s="301">
        <f t="shared" si="1258"/>
        <v>10466500</v>
      </c>
    </row>
    <row r="2480" spans="1:11" x14ac:dyDescent="0.2">
      <c r="A2480" s="330" t="s">
        <v>945</v>
      </c>
      <c r="B2480" s="330" t="s">
        <v>816</v>
      </c>
      <c r="C2480" s="285">
        <v>43</v>
      </c>
      <c r="D2480" s="330"/>
      <c r="E2480" s="286">
        <v>31</v>
      </c>
      <c r="F2480" s="287"/>
      <c r="G2480" s="287"/>
      <c r="H2480" s="317">
        <f>H2481+H2486+H2488</f>
        <v>4326000</v>
      </c>
      <c r="I2480" s="317">
        <f>I2481+I2486+I2488</f>
        <v>0</v>
      </c>
      <c r="J2480" s="317">
        <f>J2481+J2486+J2488</f>
        <v>0</v>
      </c>
      <c r="K2480" s="317">
        <f t="shared" si="1258"/>
        <v>4326000</v>
      </c>
    </row>
    <row r="2481" spans="1:11" x14ac:dyDescent="0.2">
      <c r="A2481" s="326" t="s">
        <v>945</v>
      </c>
      <c r="B2481" s="326" t="s">
        <v>816</v>
      </c>
      <c r="C2481" s="327">
        <v>43</v>
      </c>
      <c r="D2481" s="322"/>
      <c r="E2481" s="187">
        <v>311</v>
      </c>
      <c r="F2481" s="230"/>
      <c r="G2481" s="328"/>
      <c r="H2481" s="199">
        <f>H2482+H2483+H2484+H2485</f>
        <v>3546000</v>
      </c>
      <c r="I2481" s="199">
        <f>I2482+I2483+I2484+I2485</f>
        <v>0</v>
      </c>
      <c r="J2481" s="199">
        <f>J2482+J2483+J2484+J2485</f>
        <v>0</v>
      </c>
      <c r="K2481" s="199">
        <f t="shared" si="1258"/>
        <v>3546000</v>
      </c>
    </row>
    <row r="2482" spans="1:11" s="152" customFormat="1" x14ac:dyDescent="0.2">
      <c r="A2482" s="213" t="s">
        <v>945</v>
      </c>
      <c r="B2482" s="213" t="s">
        <v>816</v>
      </c>
      <c r="C2482" s="214">
        <v>43</v>
      </c>
      <c r="D2482" s="215" t="s">
        <v>25</v>
      </c>
      <c r="E2482" s="188">
        <v>3111</v>
      </c>
      <c r="F2482" s="228" t="s">
        <v>19</v>
      </c>
      <c r="G2482" s="208"/>
      <c r="H2482" s="222">
        <v>3500000</v>
      </c>
      <c r="I2482" s="222"/>
      <c r="J2482" s="222"/>
      <c r="K2482" s="222">
        <f t="shared" si="1258"/>
        <v>3500000</v>
      </c>
    </row>
    <row r="2483" spans="1:11" ht="15" x14ac:dyDescent="0.2">
      <c r="A2483" s="213" t="s">
        <v>945</v>
      </c>
      <c r="B2483" s="213" t="s">
        <v>816</v>
      </c>
      <c r="C2483" s="214">
        <v>43</v>
      </c>
      <c r="D2483" s="215" t="s">
        <v>25</v>
      </c>
      <c r="E2483" s="188">
        <v>3112</v>
      </c>
      <c r="F2483" s="228" t="s">
        <v>640</v>
      </c>
      <c r="H2483" s="222">
        <v>15000</v>
      </c>
      <c r="I2483" s="222"/>
      <c r="J2483" s="222"/>
      <c r="K2483" s="222">
        <f t="shared" si="1258"/>
        <v>15000</v>
      </c>
    </row>
    <row r="2484" spans="1:11" ht="15" x14ac:dyDescent="0.2">
      <c r="A2484" s="213" t="s">
        <v>945</v>
      </c>
      <c r="B2484" s="213" t="s">
        <v>816</v>
      </c>
      <c r="C2484" s="214">
        <v>43</v>
      </c>
      <c r="D2484" s="215" t="s">
        <v>25</v>
      </c>
      <c r="E2484" s="188">
        <v>3113</v>
      </c>
      <c r="F2484" s="228" t="s">
        <v>20</v>
      </c>
      <c r="H2484" s="222">
        <v>30000</v>
      </c>
      <c r="I2484" s="222"/>
      <c r="J2484" s="222"/>
      <c r="K2484" s="222">
        <f t="shared" si="1258"/>
        <v>30000</v>
      </c>
    </row>
    <row r="2485" spans="1:11" ht="15" x14ac:dyDescent="0.2">
      <c r="A2485" s="213" t="s">
        <v>945</v>
      </c>
      <c r="B2485" s="213" t="s">
        <v>816</v>
      </c>
      <c r="C2485" s="214">
        <v>43</v>
      </c>
      <c r="D2485" s="215" t="s">
        <v>25</v>
      </c>
      <c r="E2485" s="188">
        <v>3114</v>
      </c>
      <c r="F2485" s="228" t="s">
        <v>21</v>
      </c>
      <c r="H2485" s="222">
        <v>1000</v>
      </c>
      <c r="I2485" s="222"/>
      <c r="J2485" s="222"/>
      <c r="K2485" s="222">
        <f t="shared" si="1258"/>
        <v>1000</v>
      </c>
    </row>
    <row r="2486" spans="1:11" x14ac:dyDescent="0.2">
      <c r="A2486" s="326" t="s">
        <v>945</v>
      </c>
      <c r="B2486" s="326" t="s">
        <v>816</v>
      </c>
      <c r="C2486" s="327">
        <v>43</v>
      </c>
      <c r="D2486" s="322"/>
      <c r="E2486" s="187">
        <v>312</v>
      </c>
      <c r="F2486" s="230"/>
      <c r="G2486" s="328"/>
      <c r="H2486" s="199">
        <f t="shared" ref="H2486:J2486" si="1277">H2487</f>
        <v>200000</v>
      </c>
      <c r="I2486" s="199">
        <f t="shared" si="1277"/>
        <v>0</v>
      </c>
      <c r="J2486" s="199">
        <f t="shared" si="1277"/>
        <v>0</v>
      </c>
      <c r="K2486" s="199">
        <f t="shared" si="1258"/>
        <v>200000</v>
      </c>
    </row>
    <row r="2487" spans="1:11" ht="15" x14ac:dyDescent="0.2">
      <c r="A2487" s="213" t="s">
        <v>945</v>
      </c>
      <c r="B2487" s="213" t="s">
        <v>816</v>
      </c>
      <c r="C2487" s="214">
        <v>43</v>
      </c>
      <c r="D2487" s="215" t="s">
        <v>25</v>
      </c>
      <c r="E2487" s="188">
        <v>3121</v>
      </c>
      <c r="F2487" s="228" t="s">
        <v>22</v>
      </c>
      <c r="H2487" s="222">
        <v>200000</v>
      </c>
      <c r="I2487" s="222"/>
      <c r="J2487" s="222"/>
      <c r="K2487" s="222">
        <f t="shared" si="1258"/>
        <v>200000</v>
      </c>
    </row>
    <row r="2488" spans="1:11" x14ac:dyDescent="0.2">
      <c r="A2488" s="326" t="s">
        <v>945</v>
      </c>
      <c r="B2488" s="326" t="s">
        <v>816</v>
      </c>
      <c r="C2488" s="327">
        <v>43</v>
      </c>
      <c r="D2488" s="322"/>
      <c r="E2488" s="187">
        <v>313</v>
      </c>
      <c r="F2488" s="230"/>
      <c r="G2488" s="328"/>
      <c r="H2488" s="199">
        <f>H2489</f>
        <v>580000</v>
      </c>
      <c r="I2488" s="199">
        <f>I2489</f>
        <v>0</v>
      </c>
      <c r="J2488" s="199">
        <f>J2489</f>
        <v>0</v>
      </c>
      <c r="K2488" s="199">
        <f t="shared" si="1258"/>
        <v>580000</v>
      </c>
    </row>
    <row r="2489" spans="1:11" ht="15" x14ac:dyDescent="0.2">
      <c r="A2489" s="213" t="s">
        <v>945</v>
      </c>
      <c r="B2489" s="213" t="s">
        <v>816</v>
      </c>
      <c r="C2489" s="214">
        <v>43</v>
      </c>
      <c r="D2489" s="215" t="s">
        <v>25</v>
      </c>
      <c r="E2489" s="188">
        <v>3132</v>
      </c>
      <c r="F2489" s="228" t="s">
        <v>280</v>
      </c>
      <c r="H2489" s="222">
        <v>580000</v>
      </c>
      <c r="I2489" s="222"/>
      <c r="J2489" s="222"/>
      <c r="K2489" s="222">
        <f t="shared" si="1258"/>
        <v>580000</v>
      </c>
    </row>
    <row r="2490" spans="1:11" x14ac:dyDescent="0.2">
      <c r="A2490" s="330" t="s">
        <v>945</v>
      </c>
      <c r="B2490" s="330" t="s">
        <v>816</v>
      </c>
      <c r="C2490" s="285">
        <v>43</v>
      </c>
      <c r="D2490" s="330"/>
      <c r="E2490" s="286">
        <v>32</v>
      </c>
      <c r="F2490" s="287"/>
      <c r="G2490" s="287"/>
      <c r="H2490" s="317">
        <f>H2491+H2496+H2503+H2513+H2515</f>
        <v>4815000</v>
      </c>
      <c r="I2490" s="317">
        <f>I2491+I2496+I2503+I2513+I2515</f>
        <v>0</v>
      </c>
      <c r="J2490" s="317">
        <f>J2491+J2496+J2503+J2513+J2515</f>
        <v>139500</v>
      </c>
      <c r="K2490" s="317">
        <f t="shared" si="1258"/>
        <v>4954500</v>
      </c>
    </row>
    <row r="2491" spans="1:11" x14ac:dyDescent="0.2">
      <c r="A2491" s="326" t="s">
        <v>945</v>
      </c>
      <c r="B2491" s="326" t="s">
        <v>816</v>
      </c>
      <c r="C2491" s="327">
        <v>43</v>
      </c>
      <c r="D2491" s="322"/>
      <c r="E2491" s="187">
        <v>321</v>
      </c>
      <c r="F2491" s="230"/>
      <c r="G2491" s="328"/>
      <c r="H2491" s="199">
        <f>H2492+H2493+H2494+H2495</f>
        <v>326500</v>
      </c>
      <c r="I2491" s="199">
        <f>I2492+I2493+I2494+I2495</f>
        <v>0</v>
      </c>
      <c r="J2491" s="199">
        <f>J2492+J2493+J2494+J2495</f>
        <v>0</v>
      </c>
      <c r="K2491" s="199">
        <f t="shared" si="1258"/>
        <v>326500</v>
      </c>
    </row>
    <row r="2492" spans="1:11" s="152" customFormat="1" x14ac:dyDescent="0.2">
      <c r="A2492" s="213" t="s">
        <v>945</v>
      </c>
      <c r="B2492" s="213" t="s">
        <v>816</v>
      </c>
      <c r="C2492" s="214">
        <v>43</v>
      </c>
      <c r="D2492" s="215" t="s">
        <v>25</v>
      </c>
      <c r="E2492" s="188">
        <v>3211</v>
      </c>
      <c r="F2492" s="228" t="s">
        <v>110</v>
      </c>
      <c r="G2492" s="208"/>
      <c r="H2492" s="222">
        <v>200000</v>
      </c>
      <c r="I2492" s="222"/>
      <c r="J2492" s="222"/>
      <c r="K2492" s="222">
        <f t="shared" si="1258"/>
        <v>200000</v>
      </c>
    </row>
    <row r="2493" spans="1:11" ht="30" x14ac:dyDescent="0.2">
      <c r="A2493" s="213" t="s">
        <v>945</v>
      </c>
      <c r="B2493" s="213" t="s">
        <v>816</v>
      </c>
      <c r="C2493" s="214">
        <v>43</v>
      </c>
      <c r="D2493" s="215" t="s">
        <v>25</v>
      </c>
      <c r="E2493" s="188">
        <v>3212</v>
      </c>
      <c r="F2493" s="228" t="s">
        <v>111</v>
      </c>
      <c r="H2493" s="222">
        <v>71500</v>
      </c>
      <c r="I2493" s="222"/>
      <c r="J2493" s="222"/>
      <c r="K2493" s="222">
        <f t="shared" si="1258"/>
        <v>71500</v>
      </c>
    </row>
    <row r="2494" spans="1:11" s="152" customFormat="1" x14ac:dyDescent="0.2">
      <c r="A2494" s="213" t="s">
        <v>945</v>
      </c>
      <c r="B2494" s="213" t="s">
        <v>816</v>
      </c>
      <c r="C2494" s="214">
        <v>43</v>
      </c>
      <c r="D2494" s="215" t="s">
        <v>25</v>
      </c>
      <c r="E2494" s="188">
        <v>3213</v>
      </c>
      <c r="F2494" s="228" t="s">
        <v>112</v>
      </c>
      <c r="G2494" s="208"/>
      <c r="H2494" s="222">
        <v>50000</v>
      </c>
      <c r="I2494" s="222"/>
      <c r="J2494" s="222"/>
      <c r="K2494" s="222">
        <f t="shared" si="1258"/>
        <v>50000</v>
      </c>
    </row>
    <row r="2495" spans="1:11" ht="15" x14ac:dyDescent="0.2">
      <c r="A2495" s="213" t="s">
        <v>945</v>
      </c>
      <c r="B2495" s="213" t="s">
        <v>816</v>
      </c>
      <c r="C2495" s="214">
        <v>43</v>
      </c>
      <c r="D2495" s="215" t="s">
        <v>25</v>
      </c>
      <c r="E2495" s="188">
        <v>3214</v>
      </c>
      <c r="F2495" s="228" t="s">
        <v>234</v>
      </c>
      <c r="H2495" s="222">
        <v>5000</v>
      </c>
      <c r="I2495" s="222"/>
      <c r="J2495" s="222"/>
      <c r="K2495" s="222">
        <f t="shared" si="1258"/>
        <v>5000</v>
      </c>
    </row>
    <row r="2496" spans="1:11" x14ac:dyDescent="0.2">
      <c r="A2496" s="326" t="s">
        <v>945</v>
      </c>
      <c r="B2496" s="326" t="s">
        <v>816</v>
      </c>
      <c r="C2496" s="327">
        <v>43</v>
      </c>
      <c r="D2496" s="322"/>
      <c r="E2496" s="187">
        <v>322</v>
      </c>
      <c r="F2496" s="230"/>
      <c r="G2496" s="328"/>
      <c r="H2496" s="199">
        <f>H2497+H2498+H2499+H2500+H2501+H2502</f>
        <v>1108000</v>
      </c>
      <c r="I2496" s="199">
        <f>I2497+I2498+I2499+I2500+I2501+I2502</f>
        <v>0</v>
      </c>
      <c r="J2496" s="199">
        <f>J2497+J2498+J2499+J2500+J2501+J2502</f>
        <v>0</v>
      </c>
      <c r="K2496" s="199">
        <f t="shared" si="1258"/>
        <v>1108000</v>
      </c>
    </row>
    <row r="2497" spans="1:11" ht="15" x14ac:dyDescent="0.2">
      <c r="A2497" s="213" t="s">
        <v>945</v>
      </c>
      <c r="B2497" s="213" t="s">
        <v>816</v>
      </c>
      <c r="C2497" s="214">
        <v>43</v>
      </c>
      <c r="D2497" s="215" t="s">
        <v>25</v>
      </c>
      <c r="E2497" s="188">
        <v>3221</v>
      </c>
      <c r="F2497" s="228" t="s">
        <v>146</v>
      </c>
      <c r="H2497" s="222">
        <v>50000</v>
      </c>
      <c r="I2497" s="222"/>
      <c r="J2497" s="222"/>
      <c r="K2497" s="222">
        <f t="shared" si="1258"/>
        <v>50000</v>
      </c>
    </row>
    <row r="2498" spans="1:11" ht="15" x14ac:dyDescent="0.2">
      <c r="A2498" s="213" t="s">
        <v>945</v>
      </c>
      <c r="B2498" s="213" t="s">
        <v>816</v>
      </c>
      <c r="C2498" s="214">
        <v>43</v>
      </c>
      <c r="D2498" s="215" t="s">
        <v>25</v>
      </c>
      <c r="E2498" s="188">
        <v>3222</v>
      </c>
      <c r="F2498" s="228" t="s">
        <v>114</v>
      </c>
      <c r="H2498" s="222">
        <v>5000</v>
      </c>
      <c r="I2498" s="222"/>
      <c r="J2498" s="222"/>
      <c r="K2498" s="222">
        <f t="shared" si="1258"/>
        <v>5000</v>
      </c>
    </row>
    <row r="2499" spans="1:11" ht="15" x14ac:dyDescent="0.2">
      <c r="A2499" s="213" t="s">
        <v>945</v>
      </c>
      <c r="B2499" s="213" t="s">
        <v>816</v>
      </c>
      <c r="C2499" s="214">
        <v>43</v>
      </c>
      <c r="D2499" s="215" t="s">
        <v>25</v>
      </c>
      <c r="E2499" s="188">
        <v>3223</v>
      </c>
      <c r="F2499" s="228" t="s">
        <v>115</v>
      </c>
      <c r="H2499" s="222">
        <v>1000000</v>
      </c>
      <c r="I2499" s="222"/>
      <c r="J2499" s="222"/>
      <c r="K2499" s="222">
        <f t="shared" ref="K2499:K2562" si="1278">H2499-I2499+J2499</f>
        <v>1000000</v>
      </c>
    </row>
    <row r="2500" spans="1:11" ht="30" x14ac:dyDescent="0.2">
      <c r="A2500" s="213" t="s">
        <v>945</v>
      </c>
      <c r="B2500" s="213" t="s">
        <v>816</v>
      </c>
      <c r="C2500" s="214">
        <v>43</v>
      </c>
      <c r="D2500" s="215" t="s">
        <v>25</v>
      </c>
      <c r="E2500" s="188">
        <v>3224</v>
      </c>
      <c r="F2500" s="228" t="s">
        <v>144</v>
      </c>
      <c r="H2500" s="222">
        <v>20000</v>
      </c>
      <c r="I2500" s="222"/>
      <c r="J2500" s="222"/>
      <c r="K2500" s="222">
        <f t="shared" si="1278"/>
        <v>20000</v>
      </c>
    </row>
    <row r="2501" spans="1:11" ht="15" x14ac:dyDescent="0.2">
      <c r="A2501" s="213" t="s">
        <v>945</v>
      </c>
      <c r="B2501" s="213" t="s">
        <v>816</v>
      </c>
      <c r="C2501" s="214">
        <v>43</v>
      </c>
      <c r="D2501" s="215" t="s">
        <v>25</v>
      </c>
      <c r="E2501" s="188">
        <v>3225</v>
      </c>
      <c r="F2501" s="228" t="s">
        <v>151</v>
      </c>
      <c r="H2501" s="222">
        <v>3000</v>
      </c>
      <c r="I2501" s="222"/>
      <c r="J2501" s="222"/>
      <c r="K2501" s="222">
        <f t="shared" si="1278"/>
        <v>3000</v>
      </c>
    </row>
    <row r="2502" spans="1:11" ht="15" x14ac:dyDescent="0.2">
      <c r="A2502" s="213" t="s">
        <v>945</v>
      </c>
      <c r="B2502" s="213" t="s">
        <v>816</v>
      </c>
      <c r="C2502" s="214">
        <v>43</v>
      </c>
      <c r="D2502" s="215" t="s">
        <v>25</v>
      </c>
      <c r="E2502" s="188">
        <v>3227</v>
      </c>
      <c r="F2502" s="228" t="s">
        <v>235</v>
      </c>
      <c r="H2502" s="222">
        <v>30000</v>
      </c>
      <c r="I2502" s="222"/>
      <c r="J2502" s="222"/>
      <c r="K2502" s="222">
        <f t="shared" si="1278"/>
        <v>30000</v>
      </c>
    </row>
    <row r="2503" spans="1:11" s="152" customFormat="1" x14ac:dyDescent="0.2">
      <c r="A2503" s="326" t="s">
        <v>945</v>
      </c>
      <c r="B2503" s="326" t="s">
        <v>816</v>
      </c>
      <c r="C2503" s="327">
        <v>43</v>
      </c>
      <c r="D2503" s="322"/>
      <c r="E2503" s="187">
        <v>323</v>
      </c>
      <c r="F2503" s="230"/>
      <c r="G2503" s="328"/>
      <c r="H2503" s="199">
        <f>H2504+H2505+H2506+H2507+H2508+H2509+H2510+H2511+H2512</f>
        <v>2735500</v>
      </c>
      <c r="I2503" s="199">
        <f>I2504+I2505+I2506+I2507+I2508+I2509+I2510+I2511+I2512</f>
        <v>0</v>
      </c>
      <c r="J2503" s="199">
        <f>J2504+J2505+J2506+J2507+J2508+J2509+J2510+J2511+J2512</f>
        <v>139500</v>
      </c>
      <c r="K2503" s="199">
        <f t="shared" si="1278"/>
        <v>2875000</v>
      </c>
    </row>
    <row r="2504" spans="1:11" ht="15" x14ac:dyDescent="0.2">
      <c r="A2504" s="213" t="s">
        <v>945</v>
      </c>
      <c r="B2504" s="213" t="s">
        <v>816</v>
      </c>
      <c r="C2504" s="214">
        <v>43</v>
      </c>
      <c r="D2504" s="215" t="s">
        <v>25</v>
      </c>
      <c r="E2504" s="188">
        <v>3231</v>
      </c>
      <c r="F2504" s="228" t="s">
        <v>117</v>
      </c>
      <c r="H2504" s="222">
        <v>200000</v>
      </c>
      <c r="I2504" s="222"/>
      <c r="J2504" s="222"/>
      <c r="K2504" s="222">
        <f t="shared" si="1278"/>
        <v>200000</v>
      </c>
    </row>
    <row r="2505" spans="1:11" s="152" customFormat="1" x14ac:dyDescent="0.2">
      <c r="A2505" s="213" t="s">
        <v>945</v>
      </c>
      <c r="B2505" s="213" t="s">
        <v>816</v>
      </c>
      <c r="C2505" s="214">
        <v>43</v>
      </c>
      <c r="D2505" s="215" t="s">
        <v>25</v>
      </c>
      <c r="E2505" s="188">
        <v>3232</v>
      </c>
      <c r="F2505" s="228" t="s">
        <v>118</v>
      </c>
      <c r="G2505" s="208"/>
      <c r="H2505" s="222">
        <v>300000</v>
      </c>
      <c r="I2505" s="222"/>
      <c r="J2505" s="222"/>
      <c r="K2505" s="222">
        <f t="shared" si="1278"/>
        <v>300000</v>
      </c>
    </row>
    <row r="2506" spans="1:11" ht="15" x14ac:dyDescent="0.2">
      <c r="A2506" s="213" t="s">
        <v>945</v>
      </c>
      <c r="B2506" s="213" t="s">
        <v>816</v>
      </c>
      <c r="C2506" s="214">
        <v>43</v>
      </c>
      <c r="D2506" s="215" t="s">
        <v>25</v>
      </c>
      <c r="E2506" s="188">
        <v>3233</v>
      </c>
      <c r="F2506" s="228" t="s">
        <v>119</v>
      </c>
      <c r="H2506" s="222">
        <v>300000</v>
      </c>
      <c r="I2506" s="222"/>
      <c r="J2506" s="222"/>
      <c r="K2506" s="222">
        <f t="shared" si="1278"/>
        <v>300000</v>
      </c>
    </row>
    <row r="2507" spans="1:11" ht="15" x14ac:dyDescent="0.2">
      <c r="A2507" s="213" t="s">
        <v>945</v>
      </c>
      <c r="B2507" s="213" t="s">
        <v>816</v>
      </c>
      <c r="C2507" s="214">
        <v>43</v>
      </c>
      <c r="D2507" s="215" t="s">
        <v>25</v>
      </c>
      <c r="E2507" s="188">
        <v>3234</v>
      </c>
      <c r="F2507" s="228" t="s">
        <v>782</v>
      </c>
      <c r="H2507" s="222">
        <v>1000000</v>
      </c>
      <c r="I2507" s="222"/>
      <c r="J2507" s="222"/>
      <c r="K2507" s="222">
        <f t="shared" si="1278"/>
        <v>1000000</v>
      </c>
    </row>
    <row r="2508" spans="1:11" ht="15" x14ac:dyDescent="0.2">
      <c r="A2508" s="213" t="s">
        <v>945</v>
      </c>
      <c r="B2508" s="213" t="s">
        <v>816</v>
      </c>
      <c r="C2508" s="214">
        <v>43</v>
      </c>
      <c r="D2508" s="215" t="s">
        <v>25</v>
      </c>
      <c r="E2508" s="188">
        <v>3235</v>
      </c>
      <c r="F2508" s="228" t="s">
        <v>42</v>
      </c>
      <c r="H2508" s="222">
        <v>500</v>
      </c>
      <c r="I2508" s="222"/>
      <c r="J2508" s="222">
        <v>49500</v>
      </c>
      <c r="K2508" s="222">
        <f t="shared" si="1278"/>
        <v>50000</v>
      </c>
    </row>
    <row r="2509" spans="1:11" ht="15" x14ac:dyDescent="0.2">
      <c r="A2509" s="213" t="s">
        <v>945</v>
      </c>
      <c r="B2509" s="213" t="s">
        <v>816</v>
      </c>
      <c r="C2509" s="214">
        <v>43</v>
      </c>
      <c r="D2509" s="215" t="s">
        <v>25</v>
      </c>
      <c r="E2509" s="188">
        <v>3236</v>
      </c>
      <c r="F2509" s="228" t="s">
        <v>783</v>
      </c>
      <c r="H2509" s="222">
        <v>50000</v>
      </c>
      <c r="I2509" s="222"/>
      <c r="J2509" s="222"/>
      <c r="K2509" s="222">
        <f t="shared" si="1278"/>
        <v>50000</v>
      </c>
    </row>
    <row r="2510" spans="1:11" ht="15" x14ac:dyDescent="0.2">
      <c r="A2510" s="213" t="s">
        <v>945</v>
      </c>
      <c r="B2510" s="213" t="s">
        <v>816</v>
      </c>
      <c r="C2510" s="214">
        <v>43</v>
      </c>
      <c r="D2510" s="215" t="s">
        <v>25</v>
      </c>
      <c r="E2510" s="188">
        <v>3237</v>
      </c>
      <c r="F2510" s="228" t="s">
        <v>36</v>
      </c>
      <c r="H2510" s="222">
        <v>800000</v>
      </c>
      <c r="I2510" s="222"/>
      <c r="J2510" s="222"/>
      <c r="K2510" s="222">
        <f t="shared" si="1278"/>
        <v>800000</v>
      </c>
    </row>
    <row r="2511" spans="1:11" s="152" customFormat="1" x14ac:dyDescent="0.2">
      <c r="A2511" s="213" t="s">
        <v>945</v>
      </c>
      <c r="B2511" s="213" t="s">
        <v>816</v>
      </c>
      <c r="C2511" s="214">
        <v>43</v>
      </c>
      <c r="D2511" s="215" t="s">
        <v>25</v>
      </c>
      <c r="E2511" s="188">
        <v>3238</v>
      </c>
      <c r="F2511" s="228" t="s">
        <v>122</v>
      </c>
      <c r="G2511" s="208"/>
      <c r="H2511" s="222">
        <v>55000</v>
      </c>
      <c r="I2511" s="222"/>
      <c r="J2511" s="222"/>
      <c r="K2511" s="222">
        <f t="shared" si="1278"/>
        <v>55000</v>
      </c>
    </row>
    <row r="2512" spans="1:11" ht="15" x14ac:dyDescent="0.2">
      <c r="A2512" s="213" t="s">
        <v>945</v>
      </c>
      <c r="B2512" s="213" t="s">
        <v>816</v>
      </c>
      <c r="C2512" s="214">
        <v>43</v>
      </c>
      <c r="D2512" s="215" t="s">
        <v>25</v>
      </c>
      <c r="E2512" s="188">
        <v>3239</v>
      </c>
      <c r="F2512" s="228" t="s">
        <v>773</v>
      </c>
      <c r="H2512" s="222">
        <v>30000</v>
      </c>
      <c r="I2512" s="222"/>
      <c r="J2512" s="222">
        <v>90000</v>
      </c>
      <c r="K2512" s="222">
        <f t="shared" si="1278"/>
        <v>120000</v>
      </c>
    </row>
    <row r="2513" spans="1:11" x14ac:dyDescent="0.2">
      <c r="A2513" s="326" t="s">
        <v>945</v>
      </c>
      <c r="B2513" s="326" t="s">
        <v>816</v>
      </c>
      <c r="C2513" s="327">
        <v>43</v>
      </c>
      <c r="D2513" s="322"/>
      <c r="E2513" s="187">
        <v>324</v>
      </c>
      <c r="F2513" s="230"/>
      <c r="G2513" s="328"/>
      <c r="H2513" s="199">
        <f t="shared" ref="H2513:J2513" si="1279">H2514</f>
        <v>30000</v>
      </c>
      <c r="I2513" s="199">
        <f t="shared" si="1279"/>
        <v>0</v>
      </c>
      <c r="J2513" s="199">
        <f t="shared" si="1279"/>
        <v>0</v>
      </c>
      <c r="K2513" s="199">
        <f t="shared" si="1278"/>
        <v>30000</v>
      </c>
    </row>
    <row r="2514" spans="1:11" ht="30" x14ac:dyDescent="0.2">
      <c r="A2514" s="213" t="s">
        <v>945</v>
      </c>
      <c r="B2514" s="213" t="s">
        <v>816</v>
      </c>
      <c r="C2514" s="214">
        <v>43</v>
      </c>
      <c r="D2514" s="215" t="s">
        <v>25</v>
      </c>
      <c r="E2514" s="188">
        <v>3241</v>
      </c>
      <c r="F2514" s="228" t="s">
        <v>238</v>
      </c>
      <c r="H2514" s="222">
        <v>30000</v>
      </c>
      <c r="I2514" s="222"/>
      <c r="J2514" s="222"/>
      <c r="K2514" s="222">
        <f t="shared" si="1278"/>
        <v>30000</v>
      </c>
    </row>
    <row r="2515" spans="1:11" x14ac:dyDescent="0.2">
      <c r="A2515" s="326" t="s">
        <v>945</v>
      </c>
      <c r="B2515" s="326" t="s">
        <v>816</v>
      </c>
      <c r="C2515" s="327">
        <v>43</v>
      </c>
      <c r="D2515" s="322"/>
      <c r="E2515" s="187">
        <v>329</v>
      </c>
      <c r="F2515" s="230"/>
      <c r="G2515" s="328"/>
      <c r="H2515" s="199">
        <f>H2516+H2517+H2518+H2519+H2520+H2521+H2522</f>
        <v>615000</v>
      </c>
      <c r="I2515" s="199">
        <f>I2516+I2517+I2518+I2519+I2520+I2521+I2522</f>
        <v>0</v>
      </c>
      <c r="J2515" s="199">
        <f>J2516+J2517+J2518+J2519+J2520+J2521+J2522</f>
        <v>0</v>
      </c>
      <c r="K2515" s="199">
        <f t="shared" si="1278"/>
        <v>615000</v>
      </c>
    </row>
    <row r="2516" spans="1:11" ht="30" x14ac:dyDescent="0.2">
      <c r="A2516" s="213" t="s">
        <v>945</v>
      </c>
      <c r="B2516" s="213" t="s">
        <v>816</v>
      </c>
      <c r="C2516" s="214">
        <v>43</v>
      </c>
      <c r="D2516" s="215" t="s">
        <v>25</v>
      </c>
      <c r="E2516" s="188">
        <v>3291</v>
      </c>
      <c r="F2516" s="228" t="s">
        <v>152</v>
      </c>
      <c r="H2516" s="222">
        <v>320000</v>
      </c>
      <c r="I2516" s="222"/>
      <c r="J2516" s="222"/>
      <c r="K2516" s="222">
        <f t="shared" si="1278"/>
        <v>320000</v>
      </c>
    </row>
    <row r="2517" spans="1:11" ht="15" x14ac:dyDescent="0.2">
      <c r="A2517" s="213" t="s">
        <v>945</v>
      </c>
      <c r="B2517" s="213" t="s">
        <v>816</v>
      </c>
      <c r="C2517" s="214">
        <v>43</v>
      </c>
      <c r="D2517" s="215" t="s">
        <v>25</v>
      </c>
      <c r="E2517" s="188">
        <v>3292</v>
      </c>
      <c r="F2517" s="228" t="s">
        <v>123</v>
      </c>
      <c r="H2517" s="222">
        <v>45000</v>
      </c>
      <c r="I2517" s="222"/>
      <c r="J2517" s="222"/>
      <c r="K2517" s="222">
        <f t="shared" si="1278"/>
        <v>45000</v>
      </c>
    </row>
    <row r="2518" spans="1:11" s="152" customFormat="1" x14ac:dyDescent="0.2">
      <c r="A2518" s="213" t="s">
        <v>945</v>
      </c>
      <c r="B2518" s="213" t="s">
        <v>816</v>
      </c>
      <c r="C2518" s="214">
        <v>43</v>
      </c>
      <c r="D2518" s="215" t="s">
        <v>25</v>
      </c>
      <c r="E2518" s="188">
        <v>3293</v>
      </c>
      <c r="F2518" s="228" t="s">
        <v>124</v>
      </c>
      <c r="G2518" s="208"/>
      <c r="H2518" s="222">
        <v>100000</v>
      </c>
      <c r="I2518" s="222"/>
      <c r="J2518" s="222"/>
      <c r="K2518" s="222">
        <f t="shared" si="1278"/>
        <v>100000</v>
      </c>
    </row>
    <row r="2519" spans="1:11" ht="15" x14ac:dyDescent="0.2">
      <c r="A2519" s="213" t="s">
        <v>945</v>
      </c>
      <c r="B2519" s="213" t="s">
        <v>816</v>
      </c>
      <c r="C2519" s="214">
        <v>43</v>
      </c>
      <c r="D2519" s="215" t="s">
        <v>25</v>
      </c>
      <c r="E2519" s="188">
        <v>3294</v>
      </c>
      <c r="F2519" s="228" t="s">
        <v>611</v>
      </c>
      <c r="H2519" s="222">
        <v>90000</v>
      </c>
      <c r="I2519" s="222"/>
      <c r="J2519" s="222"/>
      <c r="K2519" s="222">
        <f t="shared" si="1278"/>
        <v>90000</v>
      </c>
    </row>
    <row r="2520" spans="1:11" ht="15" x14ac:dyDescent="0.2">
      <c r="A2520" s="213" t="s">
        <v>945</v>
      </c>
      <c r="B2520" s="213" t="s">
        <v>816</v>
      </c>
      <c r="C2520" s="214">
        <v>43</v>
      </c>
      <c r="D2520" s="215" t="s">
        <v>25</v>
      </c>
      <c r="E2520" s="188">
        <v>3295</v>
      </c>
      <c r="F2520" s="228" t="s">
        <v>237</v>
      </c>
      <c r="H2520" s="222">
        <v>30000</v>
      </c>
      <c r="I2520" s="222"/>
      <c r="J2520" s="222"/>
      <c r="K2520" s="222">
        <f t="shared" si="1278"/>
        <v>30000</v>
      </c>
    </row>
    <row r="2521" spans="1:11" ht="15" x14ac:dyDescent="0.2">
      <c r="A2521" s="213" t="s">
        <v>945</v>
      </c>
      <c r="B2521" s="213" t="s">
        <v>816</v>
      </c>
      <c r="C2521" s="214">
        <v>43</v>
      </c>
      <c r="D2521" s="215" t="s">
        <v>25</v>
      </c>
      <c r="E2521" s="188">
        <v>3296</v>
      </c>
      <c r="F2521" s="228" t="s">
        <v>612</v>
      </c>
      <c r="H2521" s="222">
        <v>20000</v>
      </c>
      <c r="I2521" s="222"/>
      <c r="J2521" s="222"/>
      <c r="K2521" s="222">
        <f t="shared" si="1278"/>
        <v>20000</v>
      </c>
    </row>
    <row r="2522" spans="1:11" ht="15" x14ac:dyDescent="0.2">
      <c r="A2522" s="213" t="s">
        <v>945</v>
      </c>
      <c r="B2522" s="213" t="s">
        <v>816</v>
      </c>
      <c r="C2522" s="214">
        <v>43</v>
      </c>
      <c r="D2522" s="215" t="s">
        <v>25</v>
      </c>
      <c r="E2522" s="188">
        <v>3299</v>
      </c>
      <c r="F2522" s="228" t="s">
        <v>125</v>
      </c>
      <c r="H2522" s="222">
        <v>10000</v>
      </c>
      <c r="I2522" s="222"/>
      <c r="J2522" s="222"/>
      <c r="K2522" s="222">
        <f t="shared" si="1278"/>
        <v>10000</v>
      </c>
    </row>
    <row r="2523" spans="1:11" x14ac:dyDescent="0.2">
      <c r="A2523" s="330" t="s">
        <v>945</v>
      </c>
      <c r="B2523" s="330" t="s">
        <v>816</v>
      </c>
      <c r="C2523" s="285">
        <v>43</v>
      </c>
      <c r="D2523" s="330"/>
      <c r="E2523" s="286">
        <v>34</v>
      </c>
      <c r="F2523" s="287"/>
      <c r="G2523" s="287"/>
      <c r="H2523" s="317">
        <f>H2524+H2526</f>
        <v>626000</v>
      </c>
      <c r="I2523" s="317">
        <f>I2524+I2526</f>
        <v>0</v>
      </c>
      <c r="J2523" s="317">
        <f>J2524+J2526</f>
        <v>0</v>
      </c>
      <c r="K2523" s="317">
        <f t="shared" si="1278"/>
        <v>626000</v>
      </c>
    </row>
    <row r="2524" spans="1:11" x14ac:dyDescent="0.2">
      <c r="A2524" s="326" t="s">
        <v>945</v>
      </c>
      <c r="B2524" s="326" t="s">
        <v>816</v>
      </c>
      <c r="C2524" s="327">
        <v>43</v>
      </c>
      <c r="D2524" s="322"/>
      <c r="E2524" s="187">
        <v>342</v>
      </c>
      <c r="F2524" s="230"/>
      <c r="G2524" s="328"/>
      <c r="H2524" s="199">
        <f t="shared" ref="H2524:J2524" si="1280">H2525</f>
        <v>100000</v>
      </c>
      <c r="I2524" s="199">
        <f t="shared" si="1280"/>
        <v>0</v>
      </c>
      <c r="J2524" s="199">
        <f t="shared" si="1280"/>
        <v>0</v>
      </c>
      <c r="K2524" s="199">
        <f t="shared" si="1278"/>
        <v>100000</v>
      </c>
    </row>
    <row r="2525" spans="1:11" s="152" customFormat="1" ht="45" x14ac:dyDescent="0.2">
      <c r="A2525" s="213" t="s">
        <v>945</v>
      </c>
      <c r="B2525" s="213" t="s">
        <v>816</v>
      </c>
      <c r="C2525" s="214">
        <v>43</v>
      </c>
      <c r="D2525" s="215" t="s">
        <v>25</v>
      </c>
      <c r="E2525" s="188">
        <v>3423</v>
      </c>
      <c r="F2525" s="228" t="s">
        <v>758</v>
      </c>
      <c r="G2525" s="208"/>
      <c r="H2525" s="222">
        <v>100000</v>
      </c>
      <c r="I2525" s="222"/>
      <c r="J2525" s="222"/>
      <c r="K2525" s="222">
        <f t="shared" si="1278"/>
        <v>100000</v>
      </c>
    </row>
    <row r="2526" spans="1:11" x14ac:dyDescent="0.2">
      <c r="A2526" s="326" t="s">
        <v>945</v>
      </c>
      <c r="B2526" s="326" t="s">
        <v>816</v>
      </c>
      <c r="C2526" s="327">
        <v>43</v>
      </c>
      <c r="D2526" s="322"/>
      <c r="E2526" s="187">
        <v>343</v>
      </c>
      <c r="F2526" s="230"/>
      <c r="G2526" s="328"/>
      <c r="H2526" s="199">
        <f>H2527+H2528+H2529+H2530</f>
        <v>526000</v>
      </c>
      <c r="I2526" s="199">
        <f>I2527+I2528+I2529+I2530</f>
        <v>0</v>
      </c>
      <c r="J2526" s="199">
        <f>J2527+J2528+J2529+J2530</f>
        <v>0</v>
      </c>
      <c r="K2526" s="199">
        <f t="shared" si="1278"/>
        <v>526000</v>
      </c>
    </row>
    <row r="2527" spans="1:11" s="152" customFormat="1" x14ac:dyDescent="0.2">
      <c r="A2527" s="213" t="s">
        <v>945</v>
      </c>
      <c r="B2527" s="213" t="s">
        <v>816</v>
      </c>
      <c r="C2527" s="214">
        <v>43</v>
      </c>
      <c r="D2527" s="215" t="s">
        <v>25</v>
      </c>
      <c r="E2527" s="188">
        <v>3431</v>
      </c>
      <c r="F2527" s="228" t="s">
        <v>153</v>
      </c>
      <c r="G2527" s="208"/>
      <c r="H2527" s="222">
        <v>20000</v>
      </c>
      <c r="I2527" s="222"/>
      <c r="J2527" s="222"/>
      <c r="K2527" s="222">
        <f t="shared" si="1278"/>
        <v>20000</v>
      </c>
    </row>
    <row r="2528" spans="1:11" ht="30" x14ac:dyDescent="0.2">
      <c r="A2528" s="213" t="s">
        <v>945</v>
      </c>
      <c r="B2528" s="213" t="s">
        <v>816</v>
      </c>
      <c r="C2528" s="214">
        <v>43</v>
      </c>
      <c r="D2528" s="215" t="s">
        <v>25</v>
      </c>
      <c r="E2528" s="188">
        <v>3432</v>
      </c>
      <c r="F2528" s="228" t="s">
        <v>641</v>
      </c>
      <c r="H2528" s="222">
        <v>500000</v>
      </c>
      <c r="I2528" s="222"/>
      <c r="J2528" s="222"/>
      <c r="K2528" s="222">
        <f t="shared" si="1278"/>
        <v>500000</v>
      </c>
    </row>
    <row r="2529" spans="1:11" s="152" customFormat="1" x14ac:dyDescent="0.2">
      <c r="A2529" s="213" t="s">
        <v>945</v>
      </c>
      <c r="B2529" s="213" t="s">
        <v>816</v>
      </c>
      <c r="C2529" s="214">
        <v>43</v>
      </c>
      <c r="D2529" s="215" t="s">
        <v>25</v>
      </c>
      <c r="E2529" s="188">
        <v>3433</v>
      </c>
      <c r="F2529" s="228" t="s">
        <v>126</v>
      </c>
      <c r="G2529" s="208"/>
      <c r="H2529" s="222">
        <v>1000</v>
      </c>
      <c r="I2529" s="222"/>
      <c r="J2529" s="222"/>
      <c r="K2529" s="222">
        <f t="shared" si="1278"/>
        <v>1000</v>
      </c>
    </row>
    <row r="2530" spans="1:11" ht="15" x14ac:dyDescent="0.2">
      <c r="A2530" s="213" t="s">
        <v>945</v>
      </c>
      <c r="B2530" s="213" t="s">
        <v>816</v>
      </c>
      <c r="C2530" s="214">
        <v>43</v>
      </c>
      <c r="D2530" s="215" t="s">
        <v>25</v>
      </c>
      <c r="E2530" s="188">
        <v>3434</v>
      </c>
      <c r="F2530" s="228" t="s">
        <v>127</v>
      </c>
      <c r="H2530" s="222">
        <v>5000</v>
      </c>
      <c r="I2530" s="222"/>
      <c r="J2530" s="222"/>
      <c r="K2530" s="222">
        <f t="shared" si="1278"/>
        <v>5000</v>
      </c>
    </row>
    <row r="2531" spans="1:11" x14ac:dyDescent="0.2">
      <c r="A2531" s="330" t="s">
        <v>945</v>
      </c>
      <c r="B2531" s="330" t="s">
        <v>816</v>
      </c>
      <c r="C2531" s="285">
        <v>43</v>
      </c>
      <c r="D2531" s="330"/>
      <c r="E2531" s="286">
        <v>38</v>
      </c>
      <c r="F2531" s="287"/>
      <c r="G2531" s="287"/>
      <c r="H2531" s="317">
        <f t="shared" ref="H2531:J2531" si="1281">H2532</f>
        <v>4500</v>
      </c>
      <c r="I2531" s="317">
        <f t="shared" si="1281"/>
        <v>0</v>
      </c>
      <c r="J2531" s="317">
        <f t="shared" si="1281"/>
        <v>0</v>
      </c>
      <c r="K2531" s="317">
        <f t="shared" si="1278"/>
        <v>4500</v>
      </c>
    </row>
    <row r="2532" spans="1:11" s="152" customFormat="1" x14ac:dyDescent="0.2">
      <c r="A2532" s="326" t="s">
        <v>945</v>
      </c>
      <c r="B2532" s="326" t="s">
        <v>816</v>
      </c>
      <c r="C2532" s="327">
        <v>43</v>
      </c>
      <c r="D2532" s="322"/>
      <c r="E2532" s="187">
        <v>383</v>
      </c>
      <c r="F2532" s="230"/>
      <c r="G2532" s="328"/>
      <c r="H2532" s="199">
        <f>H2533+H2534+H2535+H2536+H2537</f>
        <v>4500</v>
      </c>
      <c r="I2532" s="199">
        <f>I2533+I2534+I2535+I2536+I2537</f>
        <v>0</v>
      </c>
      <c r="J2532" s="199">
        <f>J2533+J2534+J2535+J2536+J2537</f>
        <v>0</v>
      </c>
      <c r="K2532" s="199">
        <f t="shared" si="1278"/>
        <v>4500</v>
      </c>
    </row>
    <row r="2533" spans="1:11" ht="15" x14ac:dyDescent="0.2">
      <c r="A2533" s="213" t="s">
        <v>945</v>
      </c>
      <c r="B2533" s="213" t="s">
        <v>816</v>
      </c>
      <c r="C2533" s="214">
        <v>43</v>
      </c>
      <c r="D2533" s="215" t="s">
        <v>25</v>
      </c>
      <c r="E2533" s="188">
        <v>3831</v>
      </c>
      <c r="F2533" s="228" t="s">
        <v>295</v>
      </c>
      <c r="H2533" s="222">
        <v>1000</v>
      </c>
      <c r="I2533" s="222"/>
      <c r="J2533" s="222"/>
      <c r="K2533" s="222">
        <f t="shared" si="1278"/>
        <v>1000</v>
      </c>
    </row>
    <row r="2534" spans="1:11" s="152" customFormat="1" x14ac:dyDescent="0.2">
      <c r="A2534" s="213" t="s">
        <v>945</v>
      </c>
      <c r="B2534" s="213" t="s">
        <v>816</v>
      </c>
      <c r="C2534" s="214">
        <v>43</v>
      </c>
      <c r="D2534" s="215" t="s">
        <v>25</v>
      </c>
      <c r="E2534" s="188">
        <v>3832</v>
      </c>
      <c r="F2534" s="228" t="s">
        <v>784</v>
      </c>
      <c r="G2534" s="208"/>
      <c r="H2534" s="222">
        <v>1000</v>
      </c>
      <c r="I2534" s="222"/>
      <c r="J2534" s="222"/>
      <c r="K2534" s="222">
        <f t="shared" si="1278"/>
        <v>1000</v>
      </c>
    </row>
    <row r="2535" spans="1:11" ht="15" x14ac:dyDescent="0.2">
      <c r="A2535" s="213" t="s">
        <v>945</v>
      </c>
      <c r="B2535" s="213" t="s">
        <v>816</v>
      </c>
      <c r="C2535" s="214">
        <v>43</v>
      </c>
      <c r="D2535" s="215" t="s">
        <v>25</v>
      </c>
      <c r="E2535" s="188">
        <v>3833</v>
      </c>
      <c r="F2535" s="228" t="s">
        <v>621</v>
      </c>
      <c r="H2535" s="222">
        <v>1000</v>
      </c>
      <c r="I2535" s="222"/>
      <c r="J2535" s="222"/>
      <c r="K2535" s="222">
        <f t="shared" si="1278"/>
        <v>1000</v>
      </c>
    </row>
    <row r="2536" spans="1:11" ht="15" x14ac:dyDescent="0.2">
      <c r="A2536" s="213" t="s">
        <v>945</v>
      </c>
      <c r="B2536" s="213" t="s">
        <v>816</v>
      </c>
      <c r="C2536" s="214">
        <v>43</v>
      </c>
      <c r="D2536" s="215" t="s">
        <v>25</v>
      </c>
      <c r="E2536" s="188">
        <v>3834</v>
      </c>
      <c r="F2536" s="228" t="s">
        <v>785</v>
      </c>
      <c r="H2536" s="222">
        <v>1000</v>
      </c>
      <c r="I2536" s="222"/>
      <c r="J2536" s="222"/>
      <c r="K2536" s="222">
        <f t="shared" si="1278"/>
        <v>1000</v>
      </c>
    </row>
    <row r="2537" spans="1:11" s="152" customFormat="1" x14ac:dyDescent="0.2">
      <c r="A2537" s="213" t="s">
        <v>945</v>
      </c>
      <c r="B2537" s="213" t="s">
        <v>816</v>
      </c>
      <c r="C2537" s="214">
        <v>43</v>
      </c>
      <c r="D2537" s="215" t="s">
        <v>25</v>
      </c>
      <c r="E2537" s="188">
        <v>3835</v>
      </c>
      <c r="F2537" s="228" t="s">
        <v>613</v>
      </c>
      <c r="G2537" s="208"/>
      <c r="H2537" s="222">
        <v>500</v>
      </c>
      <c r="I2537" s="222"/>
      <c r="J2537" s="222"/>
      <c r="K2537" s="222">
        <f t="shared" si="1278"/>
        <v>500</v>
      </c>
    </row>
    <row r="2538" spans="1:11" x14ac:dyDescent="0.2">
      <c r="A2538" s="330" t="s">
        <v>945</v>
      </c>
      <c r="B2538" s="330" t="s">
        <v>816</v>
      </c>
      <c r="C2538" s="285">
        <v>43</v>
      </c>
      <c r="D2538" s="330"/>
      <c r="E2538" s="286">
        <v>42</v>
      </c>
      <c r="F2538" s="287"/>
      <c r="G2538" s="287"/>
      <c r="H2538" s="317">
        <f>H2539+H2546+H2548+H2550</f>
        <v>545500</v>
      </c>
      <c r="I2538" s="317">
        <f>I2539+I2546+I2548+I2550</f>
        <v>0</v>
      </c>
      <c r="J2538" s="317">
        <f>J2539+J2546+J2548+J2550</f>
        <v>10000</v>
      </c>
      <c r="K2538" s="317">
        <f t="shared" si="1278"/>
        <v>555500</v>
      </c>
    </row>
    <row r="2539" spans="1:11" s="152" customFormat="1" x14ac:dyDescent="0.2">
      <c r="A2539" s="326" t="s">
        <v>945</v>
      </c>
      <c r="B2539" s="326" t="s">
        <v>816</v>
      </c>
      <c r="C2539" s="327">
        <v>43</v>
      </c>
      <c r="D2539" s="322"/>
      <c r="E2539" s="187">
        <v>422</v>
      </c>
      <c r="F2539" s="230"/>
      <c r="G2539" s="328"/>
      <c r="H2539" s="199">
        <f>H2540+H2541+H2542+H2543+H2544+H2545</f>
        <v>305000</v>
      </c>
      <c r="I2539" s="199">
        <f>I2540+I2541+I2542+I2543+I2544+I2545</f>
        <v>0</v>
      </c>
      <c r="J2539" s="199">
        <f>J2540+J2541+J2542+J2543+J2544+J2545</f>
        <v>10000</v>
      </c>
      <c r="K2539" s="199">
        <f t="shared" si="1278"/>
        <v>315000</v>
      </c>
    </row>
    <row r="2540" spans="1:11" ht="15" x14ac:dyDescent="0.2">
      <c r="A2540" s="213" t="s">
        <v>945</v>
      </c>
      <c r="B2540" s="213" t="s">
        <v>816</v>
      </c>
      <c r="C2540" s="214">
        <v>43</v>
      </c>
      <c r="D2540" s="215" t="s">
        <v>25</v>
      </c>
      <c r="E2540" s="188">
        <v>4221</v>
      </c>
      <c r="F2540" s="228" t="s">
        <v>129</v>
      </c>
      <c r="H2540" s="222">
        <v>10000</v>
      </c>
      <c r="I2540" s="222"/>
      <c r="J2540" s="222">
        <v>10000</v>
      </c>
      <c r="K2540" s="222">
        <f t="shared" si="1278"/>
        <v>20000</v>
      </c>
    </row>
    <row r="2541" spans="1:11" ht="15" x14ac:dyDescent="0.2">
      <c r="A2541" s="213" t="s">
        <v>945</v>
      </c>
      <c r="B2541" s="213" t="s">
        <v>816</v>
      </c>
      <c r="C2541" s="214">
        <v>43</v>
      </c>
      <c r="D2541" s="215" t="s">
        <v>25</v>
      </c>
      <c r="E2541" s="188">
        <v>4222</v>
      </c>
      <c r="F2541" s="228" t="s">
        <v>786</v>
      </c>
      <c r="H2541" s="222">
        <v>150000</v>
      </c>
      <c r="I2541" s="222"/>
      <c r="J2541" s="222"/>
      <c r="K2541" s="222">
        <f t="shared" si="1278"/>
        <v>150000</v>
      </c>
    </row>
    <row r="2542" spans="1:11" ht="15" x14ac:dyDescent="0.2">
      <c r="A2542" s="213" t="s">
        <v>945</v>
      </c>
      <c r="B2542" s="213" t="s">
        <v>816</v>
      </c>
      <c r="C2542" s="214">
        <v>43</v>
      </c>
      <c r="D2542" s="215" t="s">
        <v>25</v>
      </c>
      <c r="E2542" s="188">
        <v>4223</v>
      </c>
      <c r="F2542" s="228" t="s">
        <v>131</v>
      </c>
      <c r="H2542" s="222">
        <v>50000</v>
      </c>
      <c r="I2542" s="222"/>
      <c r="J2542" s="222"/>
      <c r="K2542" s="222">
        <f t="shared" si="1278"/>
        <v>50000</v>
      </c>
    </row>
    <row r="2543" spans="1:11" ht="15" x14ac:dyDescent="0.2">
      <c r="A2543" s="213" t="s">
        <v>945</v>
      </c>
      <c r="B2543" s="213" t="s">
        <v>816</v>
      </c>
      <c r="C2543" s="214">
        <v>43</v>
      </c>
      <c r="D2543" s="215" t="s">
        <v>25</v>
      </c>
      <c r="E2543" s="188">
        <v>4224</v>
      </c>
      <c r="F2543" s="228" t="s">
        <v>624</v>
      </c>
      <c r="H2543" s="222">
        <v>25000</v>
      </c>
      <c r="I2543" s="222"/>
      <c r="J2543" s="222"/>
      <c r="K2543" s="222">
        <f t="shared" si="1278"/>
        <v>25000</v>
      </c>
    </row>
    <row r="2544" spans="1:11" ht="15" x14ac:dyDescent="0.2">
      <c r="A2544" s="213" t="s">
        <v>945</v>
      </c>
      <c r="B2544" s="213" t="s">
        <v>816</v>
      </c>
      <c r="C2544" s="214">
        <v>43</v>
      </c>
      <c r="D2544" s="215" t="s">
        <v>25</v>
      </c>
      <c r="E2544" s="188">
        <v>4225</v>
      </c>
      <c r="F2544" s="228" t="s">
        <v>134</v>
      </c>
      <c r="H2544" s="222">
        <v>50000</v>
      </c>
      <c r="I2544" s="222"/>
      <c r="J2544" s="222"/>
      <c r="K2544" s="222">
        <f t="shared" si="1278"/>
        <v>50000</v>
      </c>
    </row>
    <row r="2545" spans="1:11" s="152" customFormat="1" x14ac:dyDescent="0.2">
      <c r="A2545" s="213" t="s">
        <v>945</v>
      </c>
      <c r="B2545" s="213" t="s">
        <v>816</v>
      </c>
      <c r="C2545" s="214">
        <v>43</v>
      </c>
      <c r="D2545" s="215" t="s">
        <v>25</v>
      </c>
      <c r="E2545" s="188">
        <v>4227</v>
      </c>
      <c r="F2545" s="228" t="s">
        <v>787</v>
      </c>
      <c r="G2545" s="208"/>
      <c r="H2545" s="222">
        <v>20000</v>
      </c>
      <c r="I2545" s="222"/>
      <c r="J2545" s="222"/>
      <c r="K2545" s="222">
        <f t="shared" si="1278"/>
        <v>20000</v>
      </c>
    </row>
    <row r="2546" spans="1:11" x14ac:dyDescent="0.2">
      <c r="A2546" s="326" t="s">
        <v>945</v>
      </c>
      <c r="B2546" s="326" t="s">
        <v>816</v>
      </c>
      <c r="C2546" s="327">
        <v>43</v>
      </c>
      <c r="D2546" s="322"/>
      <c r="E2546" s="187">
        <v>423</v>
      </c>
      <c r="F2546" s="230"/>
      <c r="G2546" s="328"/>
      <c r="H2546" s="199">
        <f t="shared" ref="H2546:J2548" si="1282">H2547</f>
        <v>500</v>
      </c>
      <c r="I2546" s="199">
        <f t="shared" si="1282"/>
        <v>0</v>
      </c>
      <c r="J2546" s="199">
        <f t="shared" si="1282"/>
        <v>0</v>
      </c>
      <c r="K2546" s="199">
        <f t="shared" si="1278"/>
        <v>500</v>
      </c>
    </row>
    <row r="2547" spans="1:11" ht="15" x14ac:dyDescent="0.2">
      <c r="A2547" s="213" t="s">
        <v>945</v>
      </c>
      <c r="B2547" s="213" t="s">
        <v>816</v>
      </c>
      <c r="C2547" s="214">
        <v>43</v>
      </c>
      <c r="D2547" s="215" t="s">
        <v>25</v>
      </c>
      <c r="E2547" s="188">
        <v>4231</v>
      </c>
      <c r="F2547" s="228" t="s">
        <v>128</v>
      </c>
      <c r="H2547" s="222">
        <v>500</v>
      </c>
      <c r="I2547" s="222"/>
      <c r="J2547" s="222"/>
      <c r="K2547" s="222">
        <f t="shared" si="1278"/>
        <v>500</v>
      </c>
    </row>
    <row r="2548" spans="1:11" x14ac:dyDescent="0.2">
      <c r="A2548" s="326" t="s">
        <v>945</v>
      </c>
      <c r="B2548" s="326" t="s">
        <v>816</v>
      </c>
      <c r="C2548" s="327">
        <v>43</v>
      </c>
      <c r="D2548" s="322"/>
      <c r="E2548" s="187">
        <v>425</v>
      </c>
      <c r="F2548" s="230"/>
      <c r="G2548" s="328"/>
      <c r="H2548" s="199">
        <f t="shared" si="1282"/>
        <v>200000</v>
      </c>
      <c r="I2548" s="199">
        <f t="shared" si="1282"/>
        <v>0</v>
      </c>
      <c r="J2548" s="199">
        <f t="shared" si="1282"/>
        <v>0</v>
      </c>
      <c r="K2548" s="199">
        <f t="shared" si="1278"/>
        <v>200000</v>
      </c>
    </row>
    <row r="2549" spans="1:11" s="152" customFormat="1" x14ac:dyDescent="0.2">
      <c r="A2549" s="213" t="s">
        <v>945</v>
      </c>
      <c r="B2549" s="213" t="s">
        <v>816</v>
      </c>
      <c r="C2549" s="214">
        <v>43</v>
      </c>
      <c r="D2549" s="215" t="s">
        <v>25</v>
      </c>
      <c r="E2549" s="188">
        <v>4251</v>
      </c>
      <c r="F2549" s="228" t="s">
        <v>788</v>
      </c>
      <c r="G2549" s="208"/>
      <c r="H2549" s="222">
        <v>200000</v>
      </c>
      <c r="I2549" s="222"/>
      <c r="J2549" s="222"/>
      <c r="K2549" s="222">
        <f t="shared" si="1278"/>
        <v>200000</v>
      </c>
    </row>
    <row r="2550" spans="1:11" x14ac:dyDescent="0.2">
      <c r="A2550" s="326" t="s">
        <v>945</v>
      </c>
      <c r="B2550" s="326" t="s">
        <v>816</v>
      </c>
      <c r="C2550" s="327">
        <v>43</v>
      </c>
      <c r="D2550" s="322"/>
      <c r="E2550" s="187">
        <v>426</v>
      </c>
      <c r="F2550" s="230"/>
      <c r="G2550" s="328"/>
      <c r="H2550" s="199">
        <f>H2551+H2552</f>
        <v>40000</v>
      </c>
      <c r="I2550" s="199">
        <f>I2551+I2552</f>
        <v>0</v>
      </c>
      <c r="J2550" s="199">
        <f>J2551+J2552</f>
        <v>0</v>
      </c>
      <c r="K2550" s="199">
        <f t="shared" si="1278"/>
        <v>40000</v>
      </c>
    </row>
    <row r="2551" spans="1:11" s="152" customFormat="1" x14ac:dyDescent="0.2">
      <c r="A2551" s="213" t="s">
        <v>945</v>
      </c>
      <c r="B2551" s="213" t="s">
        <v>816</v>
      </c>
      <c r="C2551" s="214">
        <v>43</v>
      </c>
      <c r="D2551" s="215" t="s">
        <v>25</v>
      </c>
      <c r="E2551" s="188">
        <v>4262</v>
      </c>
      <c r="F2551" s="228" t="s">
        <v>135</v>
      </c>
      <c r="G2551" s="208"/>
      <c r="H2551" s="222">
        <v>20000</v>
      </c>
      <c r="I2551" s="222"/>
      <c r="J2551" s="222"/>
      <c r="K2551" s="222">
        <f t="shared" si="1278"/>
        <v>20000</v>
      </c>
    </row>
    <row r="2552" spans="1:11" ht="15" x14ac:dyDescent="0.2">
      <c r="A2552" s="213" t="s">
        <v>945</v>
      </c>
      <c r="B2552" s="213" t="s">
        <v>816</v>
      </c>
      <c r="C2552" s="214">
        <v>43</v>
      </c>
      <c r="D2552" s="215" t="s">
        <v>25</v>
      </c>
      <c r="E2552" s="188">
        <v>4264</v>
      </c>
      <c r="F2552" s="228" t="s">
        <v>789</v>
      </c>
      <c r="H2552" s="222">
        <v>20000</v>
      </c>
      <c r="I2552" s="222"/>
      <c r="J2552" s="222"/>
      <c r="K2552" s="222">
        <f t="shared" si="1278"/>
        <v>20000</v>
      </c>
    </row>
    <row r="2553" spans="1:11" s="152" customFormat="1" ht="67.5" x14ac:dyDescent="0.2">
      <c r="A2553" s="296" t="s">
        <v>945</v>
      </c>
      <c r="B2553" s="296" t="s">
        <v>817</v>
      </c>
      <c r="C2553" s="296"/>
      <c r="D2553" s="296"/>
      <c r="E2553" s="297"/>
      <c r="F2553" s="299" t="s">
        <v>772</v>
      </c>
      <c r="G2553" s="300" t="s">
        <v>688</v>
      </c>
      <c r="H2553" s="301">
        <f>H2554+H2558+H2566+H2570</f>
        <v>8070500</v>
      </c>
      <c r="I2553" s="301">
        <f>I2554+I2558+I2566+I2570</f>
        <v>0</v>
      </c>
      <c r="J2553" s="301">
        <f>J2554+J2558+J2566+J2570</f>
        <v>4500000</v>
      </c>
      <c r="K2553" s="301">
        <f t="shared" si="1278"/>
        <v>12570500</v>
      </c>
    </row>
    <row r="2554" spans="1:11" x14ac:dyDescent="0.2">
      <c r="A2554" s="330" t="s">
        <v>945</v>
      </c>
      <c r="B2554" s="330" t="s">
        <v>817</v>
      </c>
      <c r="C2554" s="285">
        <v>43</v>
      </c>
      <c r="D2554" s="330"/>
      <c r="E2554" s="286">
        <v>32</v>
      </c>
      <c r="F2554" s="287"/>
      <c r="G2554" s="287"/>
      <c r="H2554" s="317">
        <f>H2555</f>
        <v>2000000</v>
      </c>
      <c r="I2554" s="317">
        <f>I2555</f>
        <v>0</v>
      </c>
      <c r="J2554" s="317">
        <f>J2555</f>
        <v>1000000</v>
      </c>
      <c r="K2554" s="317">
        <f t="shared" si="1278"/>
        <v>3000000</v>
      </c>
    </row>
    <row r="2555" spans="1:11" s="152" customFormat="1" x14ac:dyDescent="0.2">
      <c r="A2555" s="326" t="s">
        <v>945</v>
      </c>
      <c r="B2555" s="326" t="s">
        <v>817</v>
      </c>
      <c r="C2555" s="327">
        <v>43</v>
      </c>
      <c r="D2555" s="322"/>
      <c r="E2555" s="187">
        <v>323</v>
      </c>
      <c r="F2555" s="230"/>
      <c r="G2555" s="328"/>
      <c r="H2555" s="199">
        <f>SUM(H2556:H2557)</f>
        <v>2000000</v>
      </c>
      <c r="I2555" s="199">
        <f t="shared" ref="I2555:J2555" si="1283">SUM(I2556:I2557)</f>
        <v>0</v>
      </c>
      <c r="J2555" s="199">
        <f t="shared" si="1283"/>
        <v>1000000</v>
      </c>
      <c r="K2555" s="199">
        <f t="shared" si="1278"/>
        <v>3000000</v>
      </c>
    </row>
    <row r="2556" spans="1:11" ht="15" x14ac:dyDescent="0.2">
      <c r="A2556" s="213" t="s">
        <v>945</v>
      </c>
      <c r="B2556" s="213" t="s">
        <v>817</v>
      </c>
      <c r="C2556" s="214">
        <v>43</v>
      </c>
      <c r="D2556" s="215" t="s">
        <v>25</v>
      </c>
      <c r="E2556" s="188">
        <v>3232</v>
      </c>
      <c r="F2556" s="228" t="s">
        <v>118</v>
      </c>
      <c r="H2556" s="222">
        <v>2000000</v>
      </c>
      <c r="I2556" s="222"/>
      <c r="J2556" s="222">
        <v>500000</v>
      </c>
      <c r="K2556" s="222">
        <f t="shared" si="1278"/>
        <v>2500000</v>
      </c>
    </row>
    <row r="2557" spans="1:11" ht="15" x14ac:dyDescent="0.2">
      <c r="A2557" s="213" t="s">
        <v>945</v>
      </c>
      <c r="B2557" s="213" t="s">
        <v>817</v>
      </c>
      <c r="C2557" s="214">
        <v>43</v>
      </c>
      <c r="D2557" s="215" t="s">
        <v>25</v>
      </c>
      <c r="E2557" s="188">
        <v>3237</v>
      </c>
      <c r="F2557" s="228" t="s">
        <v>36</v>
      </c>
      <c r="H2557" s="222"/>
      <c r="I2557" s="222"/>
      <c r="J2557" s="222">
        <v>500000</v>
      </c>
      <c r="K2557" s="222">
        <f t="shared" si="1278"/>
        <v>500000</v>
      </c>
    </row>
    <row r="2558" spans="1:11" s="152" customFormat="1" x14ac:dyDescent="0.2">
      <c r="A2558" s="330" t="s">
        <v>945</v>
      </c>
      <c r="B2558" s="330" t="s">
        <v>817</v>
      </c>
      <c r="C2558" s="285">
        <v>43</v>
      </c>
      <c r="D2558" s="330"/>
      <c r="E2558" s="286">
        <v>41</v>
      </c>
      <c r="F2558" s="287"/>
      <c r="G2558" s="287"/>
      <c r="H2558" s="317">
        <f>H2559+H2561</f>
        <v>156500</v>
      </c>
      <c r="I2558" s="317">
        <f>I2559+I2561</f>
        <v>0</v>
      </c>
      <c r="J2558" s="317">
        <f>J2559+J2561</f>
        <v>0</v>
      </c>
      <c r="K2558" s="317">
        <f t="shared" si="1278"/>
        <v>156500</v>
      </c>
    </row>
    <row r="2559" spans="1:11" x14ac:dyDescent="0.2">
      <c r="A2559" s="326" t="s">
        <v>945</v>
      </c>
      <c r="B2559" s="326" t="s">
        <v>817</v>
      </c>
      <c r="C2559" s="327">
        <v>43</v>
      </c>
      <c r="D2559" s="322"/>
      <c r="E2559" s="187">
        <v>411</v>
      </c>
      <c r="F2559" s="230"/>
      <c r="G2559" s="328"/>
      <c r="H2559" s="199">
        <f t="shared" ref="H2559:J2559" si="1284">H2560</f>
        <v>5000</v>
      </c>
      <c r="I2559" s="199">
        <f t="shared" si="1284"/>
        <v>0</v>
      </c>
      <c r="J2559" s="199">
        <f t="shared" si="1284"/>
        <v>0</v>
      </c>
      <c r="K2559" s="199">
        <f t="shared" si="1278"/>
        <v>5000</v>
      </c>
    </row>
    <row r="2560" spans="1:11" s="152" customFormat="1" x14ac:dyDescent="0.2">
      <c r="A2560" s="213" t="s">
        <v>945</v>
      </c>
      <c r="B2560" s="213" t="s">
        <v>817</v>
      </c>
      <c r="C2560" s="214">
        <v>43</v>
      </c>
      <c r="D2560" s="215" t="s">
        <v>25</v>
      </c>
      <c r="E2560" s="188">
        <v>4111</v>
      </c>
      <c r="F2560" s="228" t="s">
        <v>401</v>
      </c>
      <c r="G2560" s="208"/>
      <c r="H2560" s="222">
        <v>5000</v>
      </c>
      <c r="I2560" s="222"/>
      <c r="J2560" s="222"/>
      <c r="K2560" s="222">
        <f t="shared" si="1278"/>
        <v>5000</v>
      </c>
    </row>
    <row r="2561" spans="1:11" x14ac:dyDescent="0.2">
      <c r="A2561" s="326" t="s">
        <v>945</v>
      </c>
      <c r="B2561" s="326" t="s">
        <v>817</v>
      </c>
      <c r="C2561" s="327">
        <v>43</v>
      </c>
      <c r="D2561" s="322"/>
      <c r="E2561" s="187">
        <v>412</v>
      </c>
      <c r="F2561" s="230"/>
      <c r="G2561" s="328"/>
      <c r="H2561" s="199">
        <f>H2562+H2563+H2564+H2565</f>
        <v>151500</v>
      </c>
      <c r="I2561" s="199">
        <f>I2562+I2563+I2564+I2565</f>
        <v>0</v>
      </c>
      <c r="J2561" s="199">
        <f>J2562+J2563+J2564+J2565</f>
        <v>0</v>
      </c>
      <c r="K2561" s="199">
        <f t="shared" si="1278"/>
        <v>151500</v>
      </c>
    </row>
    <row r="2562" spans="1:11" ht="15" x14ac:dyDescent="0.2">
      <c r="A2562" s="213" t="s">
        <v>945</v>
      </c>
      <c r="B2562" s="213" t="s">
        <v>817</v>
      </c>
      <c r="C2562" s="214">
        <v>43</v>
      </c>
      <c r="D2562" s="215" t="s">
        <v>25</v>
      </c>
      <c r="E2562" s="188">
        <v>4121</v>
      </c>
      <c r="F2562" s="228" t="s">
        <v>790</v>
      </c>
      <c r="H2562" s="222">
        <v>500</v>
      </c>
      <c r="I2562" s="222"/>
      <c r="J2562" s="222"/>
      <c r="K2562" s="222">
        <f t="shared" si="1278"/>
        <v>500</v>
      </c>
    </row>
    <row r="2563" spans="1:11" ht="15" x14ac:dyDescent="0.2">
      <c r="A2563" s="213" t="s">
        <v>945</v>
      </c>
      <c r="B2563" s="213" t="s">
        <v>817</v>
      </c>
      <c r="C2563" s="214">
        <v>43</v>
      </c>
      <c r="D2563" s="215" t="s">
        <v>25</v>
      </c>
      <c r="E2563" s="188">
        <v>4123</v>
      </c>
      <c r="F2563" s="228" t="s">
        <v>133</v>
      </c>
      <c r="H2563" s="222">
        <v>150000</v>
      </c>
      <c r="I2563" s="222"/>
      <c r="J2563" s="222"/>
      <c r="K2563" s="222">
        <f t="shared" ref="K2563:K2626" si="1285">H2563-I2563+J2563</f>
        <v>150000</v>
      </c>
    </row>
    <row r="2564" spans="1:11" s="152" customFormat="1" x14ac:dyDescent="0.2">
      <c r="A2564" s="213" t="s">
        <v>945</v>
      </c>
      <c r="B2564" s="213" t="s">
        <v>817</v>
      </c>
      <c r="C2564" s="214">
        <v>43</v>
      </c>
      <c r="D2564" s="215" t="s">
        <v>25</v>
      </c>
      <c r="E2564" s="188">
        <v>4124</v>
      </c>
      <c r="F2564" s="228" t="s">
        <v>747</v>
      </c>
      <c r="G2564" s="208"/>
      <c r="H2564" s="222">
        <v>500</v>
      </c>
      <c r="I2564" s="222"/>
      <c r="J2564" s="222"/>
      <c r="K2564" s="222">
        <f t="shared" si="1285"/>
        <v>500</v>
      </c>
    </row>
    <row r="2565" spans="1:11" ht="15" x14ac:dyDescent="0.2">
      <c r="A2565" s="213" t="s">
        <v>945</v>
      </c>
      <c r="B2565" s="213" t="s">
        <v>817</v>
      </c>
      <c r="C2565" s="214">
        <v>43</v>
      </c>
      <c r="D2565" s="215" t="s">
        <v>25</v>
      </c>
      <c r="E2565" s="188">
        <v>4126</v>
      </c>
      <c r="F2565" s="228" t="s">
        <v>4</v>
      </c>
      <c r="H2565" s="222">
        <v>500</v>
      </c>
      <c r="I2565" s="222"/>
      <c r="J2565" s="222"/>
      <c r="K2565" s="222">
        <f t="shared" si="1285"/>
        <v>500</v>
      </c>
    </row>
    <row r="2566" spans="1:11" s="152" customFormat="1" x14ac:dyDescent="0.2">
      <c r="A2566" s="330" t="s">
        <v>945</v>
      </c>
      <c r="B2566" s="330" t="s">
        <v>817</v>
      </c>
      <c r="C2566" s="285">
        <v>43</v>
      </c>
      <c r="D2566" s="330"/>
      <c r="E2566" s="286">
        <v>42</v>
      </c>
      <c r="F2566" s="287"/>
      <c r="G2566" s="287"/>
      <c r="H2566" s="317">
        <f>H2567</f>
        <v>601000</v>
      </c>
      <c r="I2566" s="317">
        <f>I2567</f>
        <v>0</v>
      </c>
      <c r="J2566" s="317">
        <f>J2567</f>
        <v>3500000</v>
      </c>
      <c r="K2566" s="317">
        <f t="shared" si="1285"/>
        <v>4101000</v>
      </c>
    </row>
    <row r="2567" spans="1:11" x14ac:dyDescent="0.2">
      <c r="A2567" s="326" t="s">
        <v>945</v>
      </c>
      <c r="B2567" s="326" t="s">
        <v>817</v>
      </c>
      <c r="C2567" s="327">
        <v>43</v>
      </c>
      <c r="D2567" s="322"/>
      <c r="E2567" s="187">
        <v>421</v>
      </c>
      <c r="F2567" s="230"/>
      <c r="G2567" s="328"/>
      <c r="H2567" s="199">
        <f>H2568+H2569</f>
        <v>601000</v>
      </c>
      <c r="I2567" s="199">
        <f>I2568+I2569</f>
        <v>0</v>
      </c>
      <c r="J2567" s="199">
        <f>J2568+J2569</f>
        <v>3500000</v>
      </c>
      <c r="K2567" s="199">
        <f t="shared" si="1285"/>
        <v>4101000</v>
      </c>
    </row>
    <row r="2568" spans="1:11" ht="15" x14ac:dyDescent="0.2">
      <c r="A2568" s="213" t="s">
        <v>945</v>
      </c>
      <c r="B2568" s="213" t="s">
        <v>817</v>
      </c>
      <c r="C2568" s="214">
        <v>43</v>
      </c>
      <c r="D2568" s="215" t="s">
        <v>25</v>
      </c>
      <c r="E2568" s="188">
        <v>4212</v>
      </c>
      <c r="F2568" s="228" t="s">
        <v>699</v>
      </c>
      <c r="H2568" s="222">
        <v>1000</v>
      </c>
      <c r="I2568" s="222"/>
      <c r="J2568" s="222"/>
      <c r="K2568" s="222">
        <f t="shared" si="1285"/>
        <v>1000</v>
      </c>
    </row>
    <row r="2569" spans="1:11" ht="15" x14ac:dyDescent="0.2">
      <c r="A2569" s="213" t="s">
        <v>945</v>
      </c>
      <c r="B2569" s="213" t="s">
        <v>817</v>
      </c>
      <c r="C2569" s="214">
        <v>43</v>
      </c>
      <c r="D2569" s="215" t="s">
        <v>25</v>
      </c>
      <c r="E2569" s="188">
        <v>4214</v>
      </c>
      <c r="F2569" s="228" t="s">
        <v>154</v>
      </c>
      <c r="H2569" s="222">
        <v>600000</v>
      </c>
      <c r="I2569" s="222"/>
      <c r="J2569" s="222">
        <v>3500000</v>
      </c>
      <c r="K2569" s="222">
        <f t="shared" si="1285"/>
        <v>4100000</v>
      </c>
    </row>
    <row r="2570" spans="1:11" x14ac:dyDescent="0.2">
      <c r="A2570" s="330" t="s">
        <v>945</v>
      </c>
      <c r="B2570" s="330" t="s">
        <v>817</v>
      </c>
      <c r="C2570" s="285">
        <v>43</v>
      </c>
      <c r="D2570" s="330"/>
      <c r="E2570" s="286">
        <v>45</v>
      </c>
      <c r="F2570" s="287"/>
      <c r="G2570" s="287"/>
      <c r="H2570" s="317">
        <f>H2571+H2573+H2575+H2577</f>
        <v>5313000</v>
      </c>
      <c r="I2570" s="317">
        <f>I2571+I2573+I2575+I2577</f>
        <v>0</v>
      </c>
      <c r="J2570" s="317">
        <f>J2571+J2573+J2575+J2577</f>
        <v>0</v>
      </c>
      <c r="K2570" s="317">
        <f t="shared" si="1285"/>
        <v>5313000</v>
      </c>
    </row>
    <row r="2571" spans="1:11" x14ac:dyDescent="0.2">
      <c r="A2571" s="326" t="s">
        <v>945</v>
      </c>
      <c r="B2571" s="326" t="s">
        <v>817</v>
      </c>
      <c r="C2571" s="327">
        <v>43</v>
      </c>
      <c r="D2571" s="322"/>
      <c r="E2571" s="187">
        <v>451</v>
      </c>
      <c r="F2571" s="230"/>
      <c r="G2571" s="328"/>
      <c r="H2571" s="199">
        <f t="shared" ref="H2571:J2577" si="1286">H2572</f>
        <v>1000</v>
      </c>
      <c r="I2571" s="199">
        <f t="shared" si="1286"/>
        <v>0</v>
      </c>
      <c r="J2571" s="199">
        <f t="shared" si="1286"/>
        <v>0</v>
      </c>
      <c r="K2571" s="199">
        <f t="shared" si="1285"/>
        <v>1000</v>
      </c>
    </row>
    <row r="2572" spans="1:11" ht="15" x14ac:dyDescent="0.2">
      <c r="A2572" s="213" t="s">
        <v>945</v>
      </c>
      <c r="B2572" s="213" t="s">
        <v>817</v>
      </c>
      <c r="C2572" s="214">
        <v>43</v>
      </c>
      <c r="D2572" s="215" t="s">
        <v>25</v>
      </c>
      <c r="E2572" s="188">
        <v>4511</v>
      </c>
      <c r="F2572" s="228" t="s">
        <v>136</v>
      </c>
      <c r="H2572" s="222">
        <v>1000</v>
      </c>
      <c r="I2572" s="222"/>
      <c r="J2572" s="222"/>
      <c r="K2572" s="222">
        <f t="shared" si="1285"/>
        <v>1000</v>
      </c>
    </row>
    <row r="2573" spans="1:11" s="152" customFormat="1" x14ac:dyDescent="0.2">
      <c r="A2573" s="326" t="s">
        <v>945</v>
      </c>
      <c r="B2573" s="326" t="s">
        <v>817</v>
      </c>
      <c r="C2573" s="327">
        <v>43</v>
      </c>
      <c r="D2573" s="322"/>
      <c r="E2573" s="187">
        <v>452</v>
      </c>
      <c r="F2573" s="230"/>
      <c r="G2573" s="328"/>
      <c r="H2573" s="199">
        <f t="shared" si="1286"/>
        <v>10000</v>
      </c>
      <c r="I2573" s="199">
        <f t="shared" si="1286"/>
        <v>0</v>
      </c>
      <c r="J2573" s="199">
        <f t="shared" si="1286"/>
        <v>0</v>
      </c>
      <c r="K2573" s="199">
        <f t="shared" si="1285"/>
        <v>10000</v>
      </c>
    </row>
    <row r="2574" spans="1:11" ht="15" x14ac:dyDescent="0.2">
      <c r="A2574" s="213" t="s">
        <v>945</v>
      </c>
      <c r="B2574" s="213" t="s">
        <v>817</v>
      </c>
      <c r="C2574" s="214">
        <v>43</v>
      </c>
      <c r="D2574" s="215" t="s">
        <v>25</v>
      </c>
      <c r="E2574" s="188">
        <v>4521</v>
      </c>
      <c r="F2574" s="228" t="s">
        <v>137</v>
      </c>
      <c r="H2574" s="222">
        <v>10000</v>
      </c>
      <c r="I2574" s="222"/>
      <c r="J2574" s="222"/>
      <c r="K2574" s="222">
        <f t="shared" si="1285"/>
        <v>10000</v>
      </c>
    </row>
    <row r="2575" spans="1:11" s="152" customFormat="1" x14ac:dyDescent="0.2">
      <c r="A2575" s="326" t="s">
        <v>945</v>
      </c>
      <c r="B2575" s="326" t="s">
        <v>817</v>
      </c>
      <c r="C2575" s="327">
        <v>43</v>
      </c>
      <c r="D2575" s="322"/>
      <c r="E2575" s="187">
        <v>453</v>
      </c>
      <c r="F2575" s="230"/>
      <c r="G2575" s="328"/>
      <c r="H2575" s="199">
        <f t="shared" si="1286"/>
        <v>2000</v>
      </c>
      <c r="I2575" s="199">
        <f t="shared" si="1286"/>
        <v>0</v>
      </c>
      <c r="J2575" s="199">
        <f t="shared" si="1286"/>
        <v>0</v>
      </c>
      <c r="K2575" s="199">
        <f t="shared" si="1285"/>
        <v>2000</v>
      </c>
    </row>
    <row r="2576" spans="1:11" ht="15" x14ac:dyDescent="0.2">
      <c r="A2576" s="213" t="s">
        <v>945</v>
      </c>
      <c r="B2576" s="213" t="s">
        <v>817</v>
      </c>
      <c r="C2576" s="214">
        <v>43</v>
      </c>
      <c r="D2576" s="215" t="s">
        <v>25</v>
      </c>
      <c r="E2576" s="188">
        <v>4531</v>
      </c>
      <c r="F2576" s="228" t="s">
        <v>145</v>
      </c>
      <c r="H2576" s="222">
        <v>2000</v>
      </c>
      <c r="I2576" s="222"/>
      <c r="J2576" s="222"/>
      <c r="K2576" s="222">
        <f t="shared" si="1285"/>
        <v>2000</v>
      </c>
    </row>
    <row r="2577" spans="1:11" s="152" customFormat="1" x14ac:dyDescent="0.2">
      <c r="A2577" s="326" t="s">
        <v>945</v>
      </c>
      <c r="B2577" s="326" t="s">
        <v>817</v>
      </c>
      <c r="C2577" s="327">
        <v>43</v>
      </c>
      <c r="D2577" s="322"/>
      <c r="E2577" s="187">
        <v>454</v>
      </c>
      <c r="F2577" s="230"/>
      <c r="G2577" s="328"/>
      <c r="H2577" s="199">
        <f t="shared" si="1286"/>
        <v>5300000</v>
      </c>
      <c r="I2577" s="199">
        <f t="shared" si="1286"/>
        <v>0</v>
      </c>
      <c r="J2577" s="199">
        <f t="shared" si="1286"/>
        <v>0</v>
      </c>
      <c r="K2577" s="199">
        <f t="shared" si="1285"/>
        <v>5300000</v>
      </c>
    </row>
    <row r="2578" spans="1:11" ht="30" x14ac:dyDescent="0.2">
      <c r="A2578" s="213" t="s">
        <v>945</v>
      </c>
      <c r="B2578" s="213" t="s">
        <v>817</v>
      </c>
      <c r="C2578" s="214">
        <v>43</v>
      </c>
      <c r="D2578" s="215" t="s">
        <v>25</v>
      </c>
      <c r="E2578" s="188">
        <v>4541</v>
      </c>
      <c r="F2578" s="228" t="s">
        <v>791</v>
      </c>
      <c r="H2578" s="222">
        <v>5300000</v>
      </c>
      <c r="I2578" s="222"/>
      <c r="J2578" s="222"/>
      <c r="K2578" s="222">
        <f t="shared" si="1285"/>
        <v>5300000</v>
      </c>
    </row>
    <row r="2579" spans="1:11" ht="67.5" x14ac:dyDescent="0.2">
      <c r="A2579" s="296" t="s">
        <v>945</v>
      </c>
      <c r="B2579" s="296" t="s">
        <v>818</v>
      </c>
      <c r="C2579" s="296"/>
      <c r="D2579" s="296"/>
      <c r="E2579" s="297"/>
      <c r="F2579" s="299" t="s">
        <v>792</v>
      </c>
      <c r="G2579" s="300" t="s">
        <v>688</v>
      </c>
      <c r="H2579" s="301">
        <f>H2580+H2584+H2590</f>
        <v>152100000</v>
      </c>
      <c r="I2579" s="301">
        <f>I2580+I2584+I2590</f>
        <v>18000000</v>
      </c>
      <c r="J2579" s="301">
        <f>J2580+J2584+J2590</f>
        <v>18000000</v>
      </c>
      <c r="K2579" s="301">
        <f t="shared" si="1285"/>
        <v>152100000</v>
      </c>
    </row>
    <row r="2580" spans="1:11" s="152" customFormat="1" x14ac:dyDescent="0.2">
      <c r="A2580" s="330" t="s">
        <v>945</v>
      </c>
      <c r="B2580" s="330" t="s">
        <v>818</v>
      </c>
      <c r="C2580" s="285">
        <v>11</v>
      </c>
      <c r="D2580" s="330"/>
      <c r="E2580" s="286">
        <v>34</v>
      </c>
      <c r="F2580" s="287"/>
      <c r="G2580" s="287"/>
      <c r="H2580" s="317">
        <f t="shared" ref="H2580:J2580" si="1287">H2581</f>
        <v>15700000</v>
      </c>
      <c r="I2580" s="317">
        <f t="shared" si="1287"/>
        <v>0</v>
      </c>
      <c r="J2580" s="317">
        <f t="shared" si="1287"/>
        <v>0</v>
      </c>
      <c r="K2580" s="317">
        <f t="shared" si="1285"/>
        <v>15700000</v>
      </c>
    </row>
    <row r="2581" spans="1:11" x14ac:dyDescent="0.2">
      <c r="A2581" s="326" t="s">
        <v>945</v>
      </c>
      <c r="B2581" s="326" t="s">
        <v>818</v>
      </c>
      <c r="C2581" s="327">
        <v>11</v>
      </c>
      <c r="D2581" s="322"/>
      <c r="E2581" s="187">
        <v>342</v>
      </c>
      <c r="F2581" s="230"/>
      <c r="G2581" s="328"/>
      <c r="H2581" s="199">
        <f>H2582+H2583</f>
        <v>15700000</v>
      </c>
      <c r="I2581" s="199">
        <f>I2582+I2583</f>
        <v>0</v>
      </c>
      <c r="J2581" s="199">
        <f>J2582+J2583</f>
        <v>0</v>
      </c>
      <c r="K2581" s="199">
        <f t="shared" si="1285"/>
        <v>15700000</v>
      </c>
    </row>
    <row r="2582" spans="1:11" s="152" customFormat="1" ht="45" x14ac:dyDescent="0.2">
      <c r="A2582" s="213" t="s">
        <v>945</v>
      </c>
      <c r="B2582" s="213" t="s">
        <v>818</v>
      </c>
      <c r="C2582" s="214">
        <v>11</v>
      </c>
      <c r="D2582" s="215" t="s">
        <v>25</v>
      </c>
      <c r="E2582" s="188">
        <v>3421</v>
      </c>
      <c r="F2582" s="228" t="s">
        <v>776</v>
      </c>
      <c r="G2582" s="208"/>
      <c r="H2582" s="222">
        <v>15500000</v>
      </c>
      <c r="I2582" s="222"/>
      <c r="J2582" s="222"/>
      <c r="K2582" s="222">
        <f t="shared" si="1285"/>
        <v>15500000</v>
      </c>
    </row>
    <row r="2583" spans="1:11" ht="45" x14ac:dyDescent="0.2">
      <c r="A2583" s="213" t="s">
        <v>945</v>
      </c>
      <c r="B2583" s="213" t="s">
        <v>818</v>
      </c>
      <c r="C2583" s="214">
        <v>11</v>
      </c>
      <c r="D2583" s="215" t="s">
        <v>25</v>
      </c>
      <c r="E2583" s="188">
        <v>3423</v>
      </c>
      <c r="F2583" s="228" t="s">
        <v>758</v>
      </c>
      <c r="H2583" s="222">
        <v>200000</v>
      </c>
      <c r="I2583" s="222"/>
      <c r="J2583" s="222"/>
      <c r="K2583" s="222">
        <f t="shared" si="1285"/>
        <v>200000</v>
      </c>
    </row>
    <row r="2584" spans="1:11" x14ac:dyDescent="0.2">
      <c r="A2584" s="330" t="s">
        <v>945</v>
      </c>
      <c r="B2584" s="330" t="s">
        <v>818</v>
      </c>
      <c r="C2584" s="285">
        <v>11</v>
      </c>
      <c r="D2584" s="330"/>
      <c r="E2584" s="286">
        <v>54</v>
      </c>
      <c r="F2584" s="287"/>
      <c r="G2584" s="287"/>
      <c r="H2584" s="317">
        <f>H2585+H2588</f>
        <v>135500000</v>
      </c>
      <c r="I2584" s="317">
        <f>I2585+I2588</f>
        <v>18000000</v>
      </c>
      <c r="J2584" s="317">
        <f>J2585+J2588</f>
        <v>18000000</v>
      </c>
      <c r="K2584" s="317">
        <f t="shared" si="1285"/>
        <v>135500000</v>
      </c>
    </row>
    <row r="2585" spans="1:11" x14ac:dyDescent="0.2">
      <c r="A2585" s="326" t="s">
        <v>945</v>
      </c>
      <c r="B2585" s="326" t="s">
        <v>818</v>
      </c>
      <c r="C2585" s="327">
        <v>11</v>
      </c>
      <c r="D2585" s="322"/>
      <c r="E2585" s="187">
        <v>541</v>
      </c>
      <c r="F2585" s="230"/>
      <c r="G2585" s="328"/>
      <c r="H2585" s="199">
        <f>H2586+H2587</f>
        <v>28500000</v>
      </c>
      <c r="I2585" s="199">
        <f>I2586+I2587</f>
        <v>18000000</v>
      </c>
      <c r="J2585" s="199">
        <f>J2586+J2587</f>
        <v>18000000</v>
      </c>
      <c r="K2585" s="199">
        <f t="shared" si="1285"/>
        <v>28500000</v>
      </c>
    </row>
    <row r="2586" spans="1:11" s="152" customFormat="1" ht="30" x14ac:dyDescent="0.2">
      <c r="A2586" s="213" t="s">
        <v>945</v>
      </c>
      <c r="B2586" s="213" t="s">
        <v>818</v>
      </c>
      <c r="C2586" s="214">
        <v>11</v>
      </c>
      <c r="D2586" s="215" t="s">
        <v>25</v>
      </c>
      <c r="E2586" s="188">
        <v>5413</v>
      </c>
      <c r="F2586" s="228" t="s">
        <v>775</v>
      </c>
      <c r="G2586" s="208"/>
      <c r="H2586" s="222">
        <v>28500000</v>
      </c>
      <c r="I2586" s="222">
        <v>18000000</v>
      </c>
      <c r="J2586" s="222"/>
      <c r="K2586" s="222">
        <f t="shared" si="1285"/>
        <v>10500000</v>
      </c>
    </row>
    <row r="2587" spans="1:11" ht="30" x14ac:dyDescent="0.2">
      <c r="A2587" s="213" t="s">
        <v>945</v>
      </c>
      <c r="B2587" s="213" t="s">
        <v>818</v>
      </c>
      <c r="C2587" s="214">
        <v>11</v>
      </c>
      <c r="D2587" s="215" t="s">
        <v>25</v>
      </c>
      <c r="E2587" s="188">
        <v>5414</v>
      </c>
      <c r="F2587" s="228" t="s">
        <v>924</v>
      </c>
      <c r="H2587" s="222">
        <v>0</v>
      </c>
      <c r="I2587" s="222"/>
      <c r="J2587" s="222">
        <v>18000000</v>
      </c>
      <c r="K2587" s="222">
        <f t="shared" si="1285"/>
        <v>18000000</v>
      </c>
    </row>
    <row r="2588" spans="1:11" x14ac:dyDescent="0.2">
      <c r="A2588" s="326" t="s">
        <v>945</v>
      </c>
      <c r="B2588" s="326" t="s">
        <v>818</v>
      </c>
      <c r="C2588" s="327">
        <v>11</v>
      </c>
      <c r="D2588" s="322"/>
      <c r="E2588" s="187">
        <v>544</v>
      </c>
      <c r="F2588" s="230"/>
      <c r="G2588" s="328"/>
      <c r="H2588" s="199">
        <f t="shared" ref="H2588:J2588" si="1288">H2589</f>
        <v>107000000</v>
      </c>
      <c r="I2588" s="199">
        <f t="shared" si="1288"/>
        <v>0</v>
      </c>
      <c r="J2588" s="199">
        <f t="shared" si="1288"/>
        <v>0</v>
      </c>
      <c r="K2588" s="199">
        <f t="shared" si="1285"/>
        <v>107000000</v>
      </c>
    </row>
    <row r="2589" spans="1:11" s="152" customFormat="1" ht="30" x14ac:dyDescent="0.2">
      <c r="A2589" s="213" t="s">
        <v>945</v>
      </c>
      <c r="B2589" s="213" t="s">
        <v>818</v>
      </c>
      <c r="C2589" s="214">
        <v>11</v>
      </c>
      <c r="D2589" s="215" t="s">
        <v>25</v>
      </c>
      <c r="E2589" s="188">
        <v>5446</v>
      </c>
      <c r="F2589" s="228" t="s">
        <v>793</v>
      </c>
      <c r="G2589" s="208"/>
      <c r="H2589" s="222">
        <v>107000000</v>
      </c>
      <c r="I2589" s="222"/>
      <c r="J2589" s="222"/>
      <c r="K2589" s="222">
        <f t="shared" si="1285"/>
        <v>107000000</v>
      </c>
    </row>
    <row r="2590" spans="1:11" x14ac:dyDescent="0.2">
      <c r="A2590" s="330" t="s">
        <v>945</v>
      </c>
      <c r="B2590" s="330" t="s">
        <v>818</v>
      </c>
      <c r="C2590" s="285">
        <v>43</v>
      </c>
      <c r="D2590" s="330"/>
      <c r="E2590" s="286">
        <v>34</v>
      </c>
      <c r="F2590" s="287"/>
      <c r="G2590" s="287"/>
      <c r="H2590" s="317">
        <f>H2591</f>
        <v>900000</v>
      </c>
      <c r="I2590" s="317">
        <f>I2591</f>
        <v>0</v>
      </c>
      <c r="J2590" s="317">
        <f>J2591</f>
        <v>0</v>
      </c>
      <c r="K2590" s="317">
        <f t="shared" si="1285"/>
        <v>900000</v>
      </c>
    </row>
    <row r="2591" spans="1:11" x14ac:dyDescent="0.2">
      <c r="A2591" s="326" t="s">
        <v>945</v>
      </c>
      <c r="B2591" s="326" t="s">
        <v>818</v>
      </c>
      <c r="C2591" s="327">
        <v>43</v>
      </c>
      <c r="D2591" s="322"/>
      <c r="E2591" s="187">
        <v>342</v>
      </c>
      <c r="F2591" s="230"/>
      <c r="G2591" s="328"/>
      <c r="H2591" s="199">
        <f>H2592+H2593</f>
        <v>900000</v>
      </c>
      <c r="I2591" s="199">
        <f>I2592+I2593</f>
        <v>0</v>
      </c>
      <c r="J2591" s="199">
        <f>J2592+J2593</f>
        <v>0</v>
      </c>
      <c r="K2591" s="199">
        <f t="shared" si="1285"/>
        <v>900000</v>
      </c>
    </row>
    <row r="2592" spans="1:11" s="152" customFormat="1" ht="45" x14ac:dyDescent="0.2">
      <c r="A2592" s="213" t="s">
        <v>945</v>
      </c>
      <c r="B2592" s="213" t="s">
        <v>818</v>
      </c>
      <c r="C2592" s="214">
        <v>43</v>
      </c>
      <c r="D2592" s="215" t="s">
        <v>25</v>
      </c>
      <c r="E2592" s="188">
        <v>3421</v>
      </c>
      <c r="F2592" s="228" t="s">
        <v>776</v>
      </c>
      <c r="G2592" s="208"/>
      <c r="H2592" s="222">
        <v>700000</v>
      </c>
      <c r="I2592" s="222"/>
      <c r="J2592" s="222"/>
      <c r="K2592" s="222">
        <f t="shared" si="1285"/>
        <v>700000</v>
      </c>
    </row>
    <row r="2593" spans="1:11" ht="45" x14ac:dyDescent="0.2">
      <c r="A2593" s="213" t="s">
        <v>945</v>
      </c>
      <c r="B2593" s="213" t="s">
        <v>818</v>
      </c>
      <c r="C2593" s="214">
        <v>43</v>
      </c>
      <c r="D2593" s="215" t="s">
        <v>25</v>
      </c>
      <c r="E2593" s="188">
        <v>3423</v>
      </c>
      <c r="F2593" s="228" t="s">
        <v>758</v>
      </c>
      <c r="H2593" s="222">
        <v>200000</v>
      </c>
      <c r="I2593" s="222"/>
      <c r="J2593" s="222"/>
      <c r="K2593" s="222">
        <f t="shared" si="1285"/>
        <v>200000</v>
      </c>
    </row>
    <row r="2594" spans="1:11" s="152" customFormat="1" ht="63" x14ac:dyDescent="0.2">
      <c r="A2594" s="296" t="s">
        <v>945</v>
      </c>
      <c r="B2594" s="296" t="s">
        <v>878</v>
      </c>
      <c r="C2594" s="296"/>
      <c r="D2594" s="296"/>
      <c r="E2594" s="297"/>
      <c r="F2594" s="299" t="s">
        <v>877</v>
      </c>
      <c r="G2594" s="300" t="s">
        <v>794</v>
      </c>
      <c r="H2594" s="301">
        <f>H2595+H2600+H2606+H2609+H2612+H2617+H2623</f>
        <v>21579000</v>
      </c>
      <c r="I2594" s="301">
        <f>I2595+I2600+I2606+I2609+I2612+I2617+I2623</f>
        <v>0</v>
      </c>
      <c r="J2594" s="301">
        <f>J2595+J2600+J2606+J2609+J2612+J2617+J2623</f>
        <v>0</v>
      </c>
      <c r="K2594" s="301">
        <f t="shared" si="1285"/>
        <v>21579000</v>
      </c>
    </row>
    <row r="2595" spans="1:11" x14ac:dyDescent="0.2">
      <c r="A2595" s="330" t="s">
        <v>945</v>
      </c>
      <c r="B2595" s="330" t="s">
        <v>878</v>
      </c>
      <c r="C2595" s="285">
        <v>12</v>
      </c>
      <c r="D2595" s="330"/>
      <c r="E2595" s="286">
        <v>31</v>
      </c>
      <c r="F2595" s="287"/>
      <c r="G2595" s="287"/>
      <c r="H2595" s="317">
        <f>H2596+H2598</f>
        <v>10950</v>
      </c>
      <c r="I2595" s="317">
        <f>I2596+I2598</f>
        <v>0</v>
      </c>
      <c r="J2595" s="317">
        <f>J2596+J2598</f>
        <v>0</v>
      </c>
      <c r="K2595" s="317">
        <f t="shared" si="1285"/>
        <v>10950</v>
      </c>
    </row>
    <row r="2596" spans="1:11" x14ac:dyDescent="0.2">
      <c r="A2596" s="326" t="s">
        <v>945</v>
      </c>
      <c r="B2596" s="326" t="s">
        <v>878</v>
      </c>
      <c r="C2596" s="327">
        <v>12</v>
      </c>
      <c r="D2596" s="322"/>
      <c r="E2596" s="187">
        <v>311</v>
      </c>
      <c r="F2596" s="230"/>
      <c r="G2596" s="328"/>
      <c r="H2596" s="199">
        <f t="shared" ref="H2596:J2596" si="1289">H2597</f>
        <v>9450</v>
      </c>
      <c r="I2596" s="199">
        <f t="shared" si="1289"/>
        <v>0</v>
      </c>
      <c r="J2596" s="199">
        <f t="shared" si="1289"/>
        <v>0</v>
      </c>
      <c r="K2596" s="199">
        <f t="shared" si="1285"/>
        <v>9450</v>
      </c>
    </row>
    <row r="2597" spans="1:11" s="152" customFormat="1" x14ac:dyDescent="0.2">
      <c r="A2597" s="213" t="s">
        <v>945</v>
      </c>
      <c r="B2597" s="213" t="s">
        <v>878</v>
      </c>
      <c r="C2597" s="214">
        <v>12</v>
      </c>
      <c r="D2597" s="215" t="s">
        <v>25</v>
      </c>
      <c r="E2597" s="188">
        <v>3111</v>
      </c>
      <c r="F2597" s="228" t="s">
        <v>19</v>
      </c>
      <c r="G2597" s="208"/>
      <c r="H2597" s="222">
        <v>9450</v>
      </c>
      <c r="I2597" s="222"/>
      <c r="J2597" s="222"/>
      <c r="K2597" s="222">
        <f t="shared" si="1285"/>
        <v>9450</v>
      </c>
    </row>
    <row r="2598" spans="1:11" x14ac:dyDescent="0.2">
      <c r="A2598" s="326" t="s">
        <v>945</v>
      </c>
      <c r="B2598" s="326" t="s">
        <v>878</v>
      </c>
      <c r="C2598" s="327">
        <v>12</v>
      </c>
      <c r="D2598" s="322"/>
      <c r="E2598" s="187">
        <v>313</v>
      </c>
      <c r="F2598" s="230"/>
      <c r="G2598" s="328"/>
      <c r="H2598" s="199">
        <f>H2599</f>
        <v>1500</v>
      </c>
      <c r="I2598" s="199">
        <f>I2599</f>
        <v>0</v>
      </c>
      <c r="J2598" s="199">
        <f>J2599</f>
        <v>0</v>
      </c>
      <c r="K2598" s="199">
        <f t="shared" si="1285"/>
        <v>1500</v>
      </c>
    </row>
    <row r="2599" spans="1:11" s="152" customFormat="1" x14ac:dyDescent="0.2">
      <c r="A2599" s="213" t="s">
        <v>945</v>
      </c>
      <c r="B2599" s="213" t="s">
        <v>878</v>
      </c>
      <c r="C2599" s="214">
        <v>12</v>
      </c>
      <c r="D2599" s="215" t="s">
        <v>25</v>
      </c>
      <c r="E2599" s="188">
        <v>3132</v>
      </c>
      <c r="F2599" s="228" t="s">
        <v>280</v>
      </c>
      <c r="G2599" s="208"/>
      <c r="H2599" s="222">
        <v>1500</v>
      </c>
      <c r="I2599" s="222"/>
      <c r="J2599" s="222"/>
      <c r="K2599" s="222">
        <f t="shared" si="1285"/>
        <v>1500</v>
      </c>
    </row>
    <row r="2600" spans="1:11" x14ac:dyDescent="0.2">
      <c r="A2600" s="330" t="s">
        <v>945</v>
      </c>
      <c r="B2600" s="330" t="s">
        <v>878</v>
      </c>
      <c r="C2600" s="285">
        <v>12</v>
      </c>
      <c r="D2600" s="330"/>
      <c r="E2600" s="286">
        <v>32</v>
      </c>
      <c r="F2600" s="287"/>
      <c r="G2600" s="287"/>
      <c r="H2600" s="317">
        <f>H2601+H2603</f>
        <v>1950</v>
      </c>
      <c r="I2600" s="317">
        <f>I2601+I2603</f>
        <v>0</v>
      </c>
      <c r="J2600" s="317">
        <f>J2601+J2603</f>
        <v>0</v>
      </c>
      <c r="K2600" s="317">
        <f t="shared" si="1285"/>
        <v>1950</v>
      </c>
    </row>
    <row r="2601" spans="1:11" x14ac:dyDescent="0.2">
      <c r="A2601" s="326" t="s">
        <v>945</v>
      </c>
      <c r="B2601" s="326" t="s">
        <v>878</v>
      </c>
      <c r="C2601" s="327">
        <v>12</v>
      </c>
      <c r="D2601" s="322"/>
      <c r="E2601" s="187">
        <v>321</v>
      </c>
      <c r="F2601" s="230"/>
      <c r="G2601" s="328"/>
      <c r="H2601" s="199">
        <f t="shared" ref="H2601:J2601" si="1290">H2602</f>
        <v>150</v>
      </c>
      <c r="I2601" s="199">
        <f t="shared" si="1290"/>
        <v>0</v>
      </c>
      <c r="J2601" s="199">
        <f t="shared" si="1290"/>
        <v>0</v>
      </c>
      <c r="K2601" s="199">
        <f t="shared" si="1285"/>
        <v>150</v>
      </c>
    </row>
    <row r="2602" spans="1:11" ht="30" x14ac:dyDescent="0.2">
      <c r="A2602" s="213" t="s">
        <v>945</v>
      </c>
      <c r="B2602" s="213" t="s">
        <v>878</v>
      </c>
      <c r="C2602" s="214">
        <v>12</v>
      </c>
      <c r="D2602" s="215" t="s">
        <v>25</v>
      </c>
      <c r="E2602" s="188">
        <v>3212</v>
      </c>
      <c r="F2602" s="228" t="s">
        <v>111</v>
      </c>
      <c r="H2602" s="222">
        <v>150</v>
      </c>
      <c r="I2602" s="222"/>
      <c r="J2602" s="222"/>
      <c r="K2602" s="222">
        <f t="shared" si="1285"/>
        <v>150</v>
      </c>
    </row>
    <row r="2603" spans="1:11" s="152" customFormat="1" x14ac:dyDescent="0.2">
      <c r="A2603" s="326" t="s">
        <v>945</v>
      </c>
      <c r="B2603" s="326" t="s">
        <v>878</v>
      </c>
      <c r="C2603" s="327">
        <v>12</v>
      </c>
      <c r="D2603" s="322"/>
      <c r="E2603" s="187">
        <v>323</v>
      </c>
      <c r="F2603" s="230"/>
      <c r="G2603" s="328"/>
      <c r="H2603" s="199">
        <f>H2604+H2605</f>
        <v>1800</v>
      </c>
      <c r="I2603" s="199">
        <f>I2604+I2605</f>
        <v>0</v>
      </c>
      <c r="J2603" s="199">
        <f>J2604+J2605</f>
        <v>0</v>
      </c>
      <c r="K2603" s="199">
        <f t="shared" si="1285"/>
        <v>1800</v>
      </c>
    </row>
    <row r="2604" spans="1:11" ht="15" x14ac:dyDescent="0.2">
      <c r="A2604" s="213" t="s">
        <v>945</v>
      </c>
      <c r="B2604" s="213" t="s">
        <v>878</v>
      </c>
      <c r="C2604" s="214">
        <v>12</v>
      </c>
      <c r="D2604" s="215" t="s">
        <v>25</v>
      </c>
      <c r="E2604" s="188">
        <v>3231</v>
      </c>
      <c r="F2604" s="228" t="s">
        <v>117</v>
      </c>
      <c r="H2604" s="222">
        <v>600</v>
      </c>
      <c r="I2604" s="222"/>
      <c r="J2604" s="222"/>
      <c r="K2604" s="222">
        <f t="shared" si="1285"/>
        <v>600</v>
      </c>
    </row>
    <row r="2605" spans="1:11" s="152" customFormat="1" x14ac:dyDescent="0.2">
      <c r="A2605" s="213" t="s">
        <v>945</v>
      </c>
      <c r="B2605" s="213" t="s">
        <v>878</v>
      </c>
      <c r="C2605" s="214">
        <v>12</v>
      </c>
      <c r="D2605" s="215" t="s">
        <v>25</v>
      </c>
      <c r="E2605" s="188">
        <v>3239</v>
      </c>
      <c r="F2605" s="228" t="s">
        <v>41</v>
      </c>
      <c r="G2605" s="208"/>
      <c r="H2605" s="222">
        <v>1200</v>
      </c>
      <c r="I2605" s="222"/>
      <c r="J2605" s="222"/>
      <c r="K2605" s="222">
        <f t="shared" si="1285"/>
        <v>1200</v>
      </c>
    </row>
    <row r="2606" spans="1:11" x14ac:dyDescent="0.2">
      <c r="A2606" s="330" t="s">
        <v>945</v>
      </c>
      <c r="B2606" s="330" t="s">
        <v>878</v>
      </c>
      <c r="C2606" s="285">
        <v>12</v>
      </c>
      <c r="D2606" s="330"/>
      <c r="E2606" s="286">
        <v>42</v>
      </c>
      <c r="F2606" s="287"/>
      <c r="G2606" s="287"/>
      <c r="H2606" s="317">
        <f t="shared" ref="H2606:J2607" si="1291">H2607</f>
        <v>800000</v>
      </c>
      <c r="I2606" s="317">
        <f t="shared" si="1291"/>
        <v>0</v>
      </c>
      <c r="J2606" s="317">
        <f t="shared" si="1291"/>
        <v>0</v>
      </c>
      <c r="K2606" s="317">
        <f t="shared" si="1285"/>
        <v>800000</v>
      </c>
    </row>
    <row r="2607" spans="1:11" s="152" customFormat="1" x14ac:dyDescent="0.2">
      <c r="A2607" s="326" t="s">
        <v>945</v>
      </c>
      <c r="B2607" s="326" t="s">
        <v>878</v>
      </c>
      <c r="C2607" s="327">
        <v>12</v>
      </c>
      <c r="D2607" s="322"/>
      <c r="E2607" s="187">
        <v>421</v>
      </c>
      <c r="F2607" s="230"/>
      <c r="G2607" s="328"/>
      <c r="H2607" s="199">
        <f t="shared" si="1291"/>
        <v>800000</v>
      </c>
      <c r="I2607" s="199">
        <f t="shared" si="1291"/>
        <v>0</v>
      </c>
      <c r="J2607" s="199">
        <f t="shared" si="1291"/>
        <v>0</v>
      </c>
      <c r="K2607" s="199">
        <f t="shared" si="1285"/>
        <v>800000</v>
      </c>
    </row>
    <row r="2608" spans="1:11" ht="15" x14ac:dyDescent="0.2">
      <c r="A2608" s="213" t="s">
        <v>945</v>
      </c>
      <c r="B2608" s="213" t="s">
        <v>878</v>
      </c>
      <c r="C2608" s="214">
        <v>12</v>
      </c>
      <c r="D2608" s="215" t="s">
        <v>25</v>
      </c>
      <c r="E2608" s="188">
        <v>4214</v>
      </c>
      <c r="F2608" s="228" t="s">
        <v>154</v>
      </c>
      <c r="H2608" s="222">
        <v>800000</v>
      </c>
      <c r="I2608" s="222"/>
      <c r="J2608" s="222"/>
      <c r="K2608" s="222">
        <f t="shared" si="1285"/>
        <v>800000</v>
      </c>
    </row>
    <row r="2609" spans="1:11" s="152" customFormat="1" x14ac:dyDescent="0.2">
      <c r="A2609" s="330" t="s">
        <v>945</v>
      </c>
      <c r="B2609" s="330" t="s">
        <v>878</v>
      </c>
      <c r="C2609" s="285">
        <v>43</v>
      </c>
      <c r="D2609" s="330"/>
      <c r="E2609" s="286">
        <v>42</v>
      </c>
      <c r="F2609" s="287"/>
      <c r="G2609" s="287"/>
      <c r="H2609" s="317">
        <f>H2610</f>
        <v>293000</v>
      </c>
      <c r="I2609" s="317">
        <f>I2610</f>
        <v>0</v>
      </c>
      <c r="J2609" s="317">
        <f>J2610</f>
        <v>0</v>
      </c>
      <c r="K2609" s="317">
        <f t="shared" si="1285"/>
        <v>293000</v>
      </c>
    </row>
    <row r="2610" spans="1:11" x14ac:dyDescent="0.2">
      <c r="A2610" s="326" t="s">
        <v>945</v>
      </c>
      <c r="B2610" s="326" t="s">
        <v>878</v>
      </c>
      <c r="C2610" s="327">
        <v>43</v>
      </c>
      <c r="D2610" s="322"/>
      <c r="E2610" s="187">
        <v>421</v>
      </c>
      <c r="F2610" s="230"/>
      <c r="G2610" s="328"/>
      <c r="H2610" s="199">
        <f t="shared" ref="H2610:J2610" si="1292">H2611</f>
        <v>293000</v>
      </c>
      <c r="I2610" s="199">
        <f t="shared" si="1292"/>
        <v>0</v>
      </c>
      <c r="J2610" s="199">
        <f t="shared" si="1292"/>
        <v>0</v>
      </c>
      <c r="K2610" s="199">
        <f t="shared" si="1285"/>
        <v>293000</v>
      </c>
    </row>
    <row r="2611" spans="1:11" ht="15" x14ac:dyDescent="0.2">
      <c r="A2611" s="213" t="s">
        <v>945</v>
      </c>
      <c r="B2611" s="213" t="s">
        <v>878</v>
      </c>
      <c r="C2611" s="214">
        <v>43</v>
      </c>
      <c r="D2611" s="215" t="s">
        <v>25</v>
      </c>
      <c r="E2611" s="188">
        <v>4214</v>
      </c>
      <c r="F2611" s="228" t="s">
        <v>154</v>
      </c>
      <c r="H2611" s="222">
        <v>293000</v>
      </c>
      <c r="I2611" s="222"/>
      <c r="J2611" s="222"/>
      <c r="K2611" s="222">
        <f t="shared" si="1285"/>
        <v>293000</v>
      </c>
    </row>
    <row r="2612" spans="1:11" s="152" customFormat="1" x14ac:dyDescent="0.2">
      <c r="A2612" s="330" t="s">
        <v>945</v>
      </c>
      <c r="B2612" s="330" t="s">
        <v>878</v>
      </c>
      <c r="C2612" s="285">
        <v>562</v>
      </c>
      <c r="D2612" s="330"/>
      <c r="E2612" s="286">
        <v>31</v>
      </c>
      <c r="F2612" s="287"/>
      <c r="G2612" s="287"/>
      <c r="H2612" s="317">
        <f>H2613+H2615</f>
        <v>62050</v>
      </c>
      <c r="I2612" s="317">
        <f>I2613+I2615</f>
        <v>0</v>
      </c>
      <c r="J2612" s="317">
        <f>J2613+J2615</f>
        <v>0</v>
      </c>
      <c r="K2612" s="317">
        <f t="shared" si="1285"/>
        <v>62050</v>
      </c>
    </row>
    <row r="2613" spans="1:11" x14ac:dyDescent="0.2">
      <c r="A2613" s="326" t="s">
        <v>945</v>
      </c>
      <c r="B2613" s="326" t="s">
        <v>878</v>
      </c>
      <c r="C2613" s="327">
        <v>562</v>
      </c>
      <c r="D2613" s="322"/>
      <c r="E2613" s="187">
        <v>311</v>
      </c>
      <c r="F2613" s="230"/>
      <c r="G2613" s="328"/>
      <c r="H2613" s="199">
        <f t="shared" ref="H2613:J2613" si="1293">H2614</f>
        <v>53550</v>
      </c>
      <c r="I2613" s="199">
        <f t="shared" si="1293"/>
        <v>0</v>
      </c>
      <c r="J2613" s="199">
        <f t="shared" si="1293"/>
        <v>0</v>
      </c>
      <c r="K2613" s="199">
        <f t="shared" si="1285"/>
        <v>53550</v>
      </c>
    </row>
    <row r="2614" spans="1:11" ht="15" x14ac:dyDescent="0.2">
      <c r="A2614" s="213" t="s">
        <v>945</v>
      </c>
      <c r="B2614" s="213" t="s">
        <v>878</v>
      </c>
      <c r="C2614" s="214">
        <v>562</v>
      </c>
      <c r="D2614" s="215" t="s">
        <v>25</v>
      </c>
      <c r="E2614" s="188">
        <v>3111</v>
      </c>
      <c r="F2614" s="228" t="s">
        <v>19</v>
      </c>
      <c r="H2614" s="222">
        <v>53550</v>
      </c>
      <c r="I2614" s="222"/>
      <c r="J2614" s="222"/>
      <c r="K2614" s="222">
        <f t="shared" si="1285"/>
        <v>53550</v>
      </c>
    </row>
    <row r="2615" spans="1:11" s="152" customFormat="1" x14ac:dyDescent="0.2">
      <c r="A2615" s="326" t="s">
        <v>945</v>
      </c>
      <c r="B2615" s="326" t="s">
        <v>878</v>
      </c>
      <c r="C2615" s="327">
        <v>562</v>
      </c>
      <c r="D2615" s="322"/>
      <c r="E2615" s="187">
        <v>313</v>
      </c>
      <c r="F2615" s="230"/>
      <c r="G2615" s="328"/>
      <c r="H2615" s="199">
        <f>H2616</f>
        <v>8500</v>
      </c>
      <c r="I2615" s="199">
        <f>I2616</f>
        <v>0</v>
      </c>
      <c r="J2615" s="199">
        <f>J2616</f>
        <v>0</v>
      </c>
      <c r="K2615" s="199">
        <f t="shared" si="1285"/>
        <v>8500</v>
      </c>
    </row>
    <row r="2616" spans="1:11" ht="15" x14ac:dyDescent="0.2">
      <c r="A2616" s="213" t="s">
        <v>945</v>
      </c>
      <c r="B2616" s="213" t="s">
        <v>878</v>
      </c>
      <c r="C2616" s="214">
        <v>562</v>
      </c>
      <c r="D2616" s="215" t="s">
        <v>25</v>
      </c>
      <c r="E2616" s="188">
        <v>3132</v>
      </c>
      <c r="F2616" s="228" t="s">
        <v>280</v>
      </c>
      <c r="H2616" s="222">
        <v>8500</v>
      </c>
      <c r="I2616" s="222"/>
      <c r="J2616" s="222"/>
      <c r="K2616" s="222">
        <f t="shared" si="1285"/>
        <v>8500</v>
      </c>
    </row>
    <row r="2617" spans="1:11" x14ac:dyDescent="0.2">
      <c r="A2617" s="330" t="s">
        <v>945</v>
      </c>
      <c r="B2617" s="330" t="s">
        <v>878</v>
      </c>
      <c r="C2617" s="285">
        <v>562</v>
      </c>
      <c r="D2617" s="330"/>
      <c r="E2617" s="286">
        <v>32</v>
      </c>
      <c r="F2617" s="287"/>
      <c r="G2617" s="287"/>
      <c r="H2617" s="317">
        <f>H2618+H2620</f>
        <v>11050</v>
      </c>
      <c r="I2617" s="317">
        <f>I2618+I2620</f>
        <v>0</v>
      </c>
      <c r="J2617" s="317">
        <f>J2618+J2620</f>
        <v>0</v>
      </c>
      <c r="K2617" s="317">
        <f t="shared" si="1285"/>
        <v>11050</v>
      </c>
    </row>
    <row r="2618" spans="1:11" x14ac:dyDescent="0.2">
      <c r="A2618" s="326" t="s">
        <v>945</v>
      </c>
      <c r="B2618" s="326" t="s">
        <v>878</v>
      </c>
      <c r="C2618" s="327">
        <v>562</v>
      </c>
      <c r="D2618" s="322"/>
      <c r="E2618" s="187">
        <v>321</v>
      </c>
      <c r="F2618" s="230"/>
      <c r="G2618" s="328"/>
      <c r="H2618" s="199">
        <f t="shared" ref="H2618:J2618" si="1294">H2619</f>
        <v>850</v>
      </c>
      <c r="I2618" s="199">
        <f t="shared" si="1294"/>
        <v>0</v>
      </c>
      <c r="J2618" s="199">
        <f t="shared" si="1294"/>
        <v>0</v>
      </c>
      <c r="K2618" s="199">
        <f t="shared" si="1285"/>
        <v>850</v>
      </c>
    </row>
    <row r="2619" spans="1:11" ht="30" x14ac:dyDescent="0.2">
      <c r="A2619" s="213" t="s">
        <v>945</v>
      </c>
      <c r="B2619" s="213" t="s">
        <v>878</v>
      </c>
      <c r="C2619" s="214">
        <v>562</v>
      </c>
      <c r="D2619" s="215" t="s">
        <v>25</v>
      </c>
      <c r="E2619" s="188">
        <v>3212</v>
      </c>
      <c r="F2619" s="228" t="s">
        <v>111</v>
      </c>
      <c r="H2619" s="222">
        <v>850</v>
      </c>
      <c r="I2619" s="222"/>
      <c r="J2619" s="222"/>
      <c r="K2619" s="222">
        <f t="shared" si="1285"/>
        <v>850</v>
      </c>
    </row>
    <row r="2620" spans="1:11" s="152" customFormat="1" x14ac:dyDescent="0.2">
      <c r="A2620" s="326" t="s">
        <v>945</v>
      </c>
      <c r="B2620" s="326" t="s">
        <v>878</v>
      </c>
      <c r="C2620" s="327">
        <v>562</v>
      </c>
      <c r="D2620" s="322"/>
      <c r="E2620" s="187">
        <v>323</v>
      </c>
      <c r="F2620" s="230"/>
      <c r="G2620" s="328"/>
      <c r="H2620" s="199">
        <f>H2621+H2622</f>
        <v>10200</v>
      </c>
      <c r="I2620" s="199">
        <f>I2621+I2622</f>
        <v>0</v>
      </c>
      <c r="J2620" s="199">
        <f>J2621+J2622</f>
        <v>0</v>
      </c>
      <c r="K2620" s="199">
        <f t="shared" si="1285"/>
        <v>10200</v>
      </c>
    </row>
    <row r="2621" spans="1:11" ht="15" x14ac:dyDescent="0.2">
      <c r="A2621" s="213" t="s">
        <v>945</v>
      </c>
      <c r="B2621" s="213" t="s">
        <v>878</v>
      </c>
      <c r="C2621" s="214">
        <v>562</v>
      </c>
      <c r="D2621" s="215" t="s">
        <v>25</v>
      </c>
      <c r="E2621" s="188">
        <v>3231</v>
      </c>
      <c r="F2621" s="228" t="s">
        <v>117</v>
      </c>
      <c r="H2621" s="222">
        <v>3400</v>
      </c>
      <c r="I2621" s="222"/>
      <c r="J2621" s="222"/>
      <c r="K2621" s="222">
        <f t="shared" si="1285"/>
        <v>3400</v>
      </c>
    </row>
    <row r="2622" spans="1:11" s="152" customFormat="1" x14ac:dyDescent="0.2">
      <c r="A2622" s="213" t="s">
        <v>945</v>
      </c>
      <c r="B2622" s="213" t="s">
        <v>878</v>
      </c>
      <c r="C2622" s="214">
        <v>562</v>
      </c>
      <c r="D2622" s="215" t="s">
        <v>25</v>
      </c>
      <c r="E2622" s="188">
        <v>3239</v>
      </c>
      <c r="F2622" s="228" t="s">
        <v>41</v>
      </c>
      <c r="G2622" s="208"/>
      <c r="H2622" s="222">
        <v>6800</v>
      </c>
      <c r="I2622" s="222"/>
      <c r="J2622" s="222"/>
      <c r="K2622" s="222">
        <f t="shared" si="1285"/>
        <v>6800</v>
      </c>
    </row>
    <row r="2623" spans="1:11" x14ac:dyDescent="0.2">
      <c r="A2623" s="330" t="s">
        <v>945</v>
      </c>
      <c r="B2623" s="330" t="s">
        <v>878</v>
      </c>
      <c r="C2623" s="285">
        <v>562</v>
      </c>
      <c r="D2623" s="330"/>
      <c r="E2623" s="286">
        <v>42</v>
      </c>
      <c r="F2623" s="287"/>
      <c r="G2623" s="287"/>
      <c r="H2623" s="317">
        <f>H2624</f>
        <v>20400000</v>
      </c>
      <c r="I2623" s="317">
        <f>I2624</f>
        <v>0</v>
      </c>
      <c r="J2623" s="317">
        <f>J2624</f>
        <v>0</v>
      </c>
      <c r="K2623" s="317">
        <f t="shared" si="1285"/>
        <v>20400000</v>
      </c>
    </row>
    <row r="2624" spans="1:11" x14ac:dyDescent="0.2">
      <c r="A2624" s="326" t="s">
        <v>945</v>
      </c>
      <c r="B2624" s="326" t="s">
        <v>878</v>
      </c>
      <c r="C2624" s="327">
        <v>562</v>
      </c>
      <c r="D2624" s="322"/>
      <c r="E2624" s="187">
        <v>421</v>
      </c>
      <c r="F2624" s="230"/>
      <c r="G2624" s="328"/>
      <c r="H2624" s="199">
        <f t="shared" ref="H2624:J2624" si="1295">H2625</f>
        <v>20400000</v>
      </c>
      <c r="I2624" s="199">
        <f t="shared" si="1295"/>
        <v>0</v>
      </c>
      <c r="J2624" s="199">
        <f t="shared" si="1295"/>
        <v>0</v>
      </c>
      <c r="K2624" s="199">
        <f t="shared" si="1285"/>
        <v>20400000</v>
      </c>
    </row>
    <row r="2625" spans="1:11" s="152" customFormat="1" x14ac:dyDescent="0.2">
      <c r="A2625" s="213" t="s">
        <v>945</v>
      </c>
      <c r="B2625" s="213" t="s">
        <v>878</v>
      </c>
      <c r="C2625" s="214">
        <v>562</v>
      </c>
      <c r="D2625" s="215" t="s">
        <v>25</v>
      </c>
      <c r="E2625" s="188">
        <v>4214</v>
      </c>
      <c r="F2625" s="228" t="s">
        <v>154</v>
      </c>
      <c r="G2625" s="208"/>
      <c r="H2625" s="222">
        <v>20400000</v>
      </c>
      <c r="I2625" s="222"/>
      <c r="J2625" s="222"/>
      <c r="K2625" s="222">
        <f t="shared" si="1285"/>
        <v>20400000</v>
      </c>
    </row>
    <row r="2626" spans="1:11" ht="67.5" x14ac:dyDescent="0.2">
      <c r="A2626" s="296" t="s">
        <v>945</v>
      </c>
      <c r="B2626" s="296" t="s">
        <v>820</v>
      </c>
      <c r="C2626" s="296"/>
      <c r="D2626" s="296"/>
      <c r="E2626" s="297"/>
      <c r="F2626" s="299" t="s">
        <v>819</v>
      </c>
      <c r="G2626" s="300" t="s">
        <v>688</v>
      </c>
      <c r="H2626" s="301">
        <f>H2627+H2632+H2640+H2647+H2652+H2660</f>
        <v>511000</v>
      </c>
      <c r="I2626" s="301">
        <f>I2627+I2632+I2640+I2647+I2652+I2660</f>
        <v>280000</v>
      </c>
      <c r="J2626" s="301">
        <f>J2627+J2632+J2640+J2647+J2652+J2660</f>
        <v>682200</v>
      </c>
      <c r="K2626" s="301">
        <f t="shared" si="1285"/>
        <v>913200</v>
      </c>
    </row>
    <row r="2627" spans="1:11" s="152" customFormat="1" x14ac:dyDescent="0.2">
      <c r="A2627" s="330" t="s">
        <v>945</v>
      </c>
      <c r="B2627" s="330" t="s">
        <v>820</v>
      </c>
      <c r="C2627" s="285">
        <v>43</v>
      </c>
      <c r="D2627" s="330"/>
      <c r="E2627" s="286">
        <v>31</v>
      </c>
      <c r="F2627" s="287"/>
      <c r="G2627" s="287"/>
      <c r="H2627" s="317">
        <f>H2628+H2630</f>
        <v>21750</v>
      </c>
      <c r="I2627" s="317">
        <f>I2628+I2630</f>
        <v>0</v>
      </c>
      <c r="J2627" s="317">
        <f>J2628+J2630</f>
        <v>36750</v>
      </c>
      <c r="K2627" s="317">
        <f t="shared" ref="K2627:K2690" si="1296">H2627-I2627+J2627</f>
        <v>58500</v>
      </c>
    </row>
    <row r="2628" spans="1:11" x14ac:dyDescent="0.2">
      <c r="A2628" s="326" t="s">
        <v>945</v>
      </c>
      <c r="B2628" s="326" t="s">
        <v>820</v>
      </c>
      <c r="C2628" s="327">
        <v>43</v>
      </c>
      <c r="D2628" s="322"/>
      <c r="E2628" s="187">
        <v>311</v>
      </c>
      <c r="F2628" s="230"/>
      <c r="G2628" s="328"/>
      <c r="H2628" s="199">
        <f t="shared" ref="H2628:J2628" si="1297">H2629</f>
        <v>18750</v>
      </c>
      <c r="I2628" s="199">
        <f t="shared" si="1297"/>
        <v>0</v>
      </c>
      <c r="J2628" s="199">
        <f t="shared" si="1297"/>
        <v>31250</v>
      </c>
      <c r="K2628" s="199">
        <f t="shared" si="1296"/>
        <v>50000</v>
      </c>
    </row>
    <row r="2629" spans="1:11" ht="15" x14ac:dyDescent="0.2">
      <c r="A2629" s="213" t="s">
        <v>945</v>
      </c>
      <c r="B2629" s="213" t="s">
        <v>820</v>
      </c>
      <c r="C2629" s="214">
        <v>43</v>
      </c>
      <c r="D2629" s="215" t="s">
        <v>25</v>
      </c>
      <c r="E2629" s="188">
        <v>3111</v>
      </c>
      <c r="F2629" s="228" t="s">
        <v>19</v>
      </c>
      <c r="H2629" s="222">
        <v>18750</v>
      </c>
      <c r="I2629" s="222"/>
      <c r="J2629" s="222">
        <v>31250</v>
      </c>
      <c r="K2629" s="222">
        <f t="shared" si="1296"/>
        <v>50000</v>
      </c>
    </row>
    <row r="2630" spans="1:11" s="152" customFormat="1" x14ac:dyDescent="0.2">
      <c r="A2630" s="326" t="s">
        <v>945</v>
      </c>
      <c r="B2630" s="326" t="s">
        <v>820</v>
      </c>
      <c r="C2630" s="327">
        <v>43</v>
      </c>
      <c r="D2630" s="322"/>
      <c r="E2630" s="187">
        <v>313</v>
      </c>
      <c r="F2630" s="230"/>
      <c r="G2630" s="328"/>
      <c r="H2630" s="199">
        <f>H2631</f>
        <v>3000</v>
      </c>
      <c r="I2630" s="199">
        <f>I2631</f>
        <v>0</v>
      </c>
      <c r="J2630" s="199">
        <f>J2631</f>
        <v>5500</v>
      </c>
      <c r="K2630" s="199">
        <f t="shared" si="1296"/>
        <v>8500</v>
      </c>
    </row>
    <row r="2631" spans="1:11" ht="15" x14ac:dyDescent="0.2">
      <c r="A2631" s="213" t="s">
        <v>945</v>
      </c>
      <c r="B2631" s="213" t="s">
        <v>820</v>
      </c>
      <c r="C2631" s="214">
        <v>43</v>
      </c>
      <c r="D2631" s="215" t="s">
        <v>25</v>
      </c>
      <c r="E2631" s="188">
        <v>3132</v>
      </c>
      <c r="F2631" s="228" t="s">
        <v>280</v>
      </c>
      <c r="H2631" s="222">
        <v>3000</v>
      </c>
      <c r="I2631" s="222"/>
      <c r="J2631" s="222">
        <v>5500</v>
      </c>
      <c r="K2631" s="222">
        <f t="shared" si="1296"/>
        <v>8500</v>
      </c>
    </row>
    <row r="2632" spans="1:11" x14ac:dyDescent="0.2">
      <c r="A2632" s="330" t="s">
        <v>945</v>
      </c>
      <c r="B2632" s="330" t="s">
        <v>820</v>
      </c>
      <c r="C2632" s="285">
        <v>43</v>
      </c>
      <c r="D2632" s="330"/>
      <c r="E2632" s="286">
        <v>32</v>
      </c>
      <c r="F2632" s="287"/>
      <c r="G2632" s="287"/>
      <c r="H2632" s="317">
        <f>H2633+H2636</f>
        <v>12900</v>
      </c>
      <c r="I2632" s="317">
        <f>I2633+I2636</f>
        <v>0</v>
      </c>
      <c r="J2632" s="317">
        <f>J2633+J2636</f>
        <v>625</v>
      </c>
      <c r="K2632" s="317">
        <f t="shared" si="1296"/>
        <v>13525</v>
      </c>
    </row>
    <row r="2633" spans="1:11" s="152" customFormat="1" x14ac:dyDescent="0.2">
      <c r="A2633" s="326" t="s">
        <v>945</v>
      </c>
      <c r="B2633" s="326" t="s">
        <v>820</v>
      </c>
      <c r="C2633" s="327">
        <v>43</v>
      </c>
      <c r="D2633" s="322"/>
      <c r="E2633" s="187">
        <v>321</v>
      </c>
      <c r="F2633" s="230"/>
      <c r="G2633" s="328"/>
      <c r="H2633" s="199">
        <f>H2634+H2635</f>
        <v>2625</v>
      </c>
      <c r="I2633" s="199">
        <f>I2634+I2635</f>
        <v>0</v>
      </c>
      <c r="J2633" s="199">
        <f>J2634+J2635</f>
        <v>625</v>
      </c>
      <c r="K2633" s="199">
        <f t="shared" si="1296"/>
        <v>3250</v>
      </c>
    </row>
    <row r="2634" spans="1:11" ht="15" x14ac:dyDescent="0.2">
      <c r="A2634" s="213" t="s">
        <v>945</v>
      </c>
      <c r="B2634" s="213" t="s">
        <v>820</v>
      </c>
      <c r="C2634" s="214">
        <v>43</v>
      </c>
      <c r="D2634" s="215" t="s">
        <v>25</v>
      </c>
      <c r="E2634" s="188">
        <v>3211</v>
      </c>
      <c r="F2634" s="228" t="s">
        <v>110</v>
      </c>
      <c r="H2634" s="222">
        <v>2250</v>
      </c>
      <c r="I2634" s="222"/>
      <c r="J2634" s="222"/>
      <c r="K2634" s="222">
        <f t="shared" si="1296"/>
        <v>2250</v>
      </c>
    </row>
    <row r="2635" spans="1:11" ht="30" x14ac:dyDescent="0.2">
      <c r="A2635" s="213" t="s">
        <v>945</v>
      </c>
      <c r="B2635" s="213" t="s">
        <v>820</v>
      </c>
      <c r="C2635" s="214">
        <v>43</v>
      </c>
      <c r="D2635" s="215" t="s">
        <v>25</v>
      </c>
      <c r="E2635" s="188">
        <v>3212</v>
      </c>
      <c r="F2635" s="228" t="s">
        <v>111</v>
      </c>
      <c r="H2635" s="222">
        <v>375</v>
      </c>
      <c r="I2635" s="222"/>
      <c r="J2635" s="222">
        <v>625</v>
      </c>
      <c r="K2635" s="222">
        <f t="shared" si="1296"/>
        <v>1000</v>
      </c>
    </row>
    <row r="2636" spans="1:11" x14ac:dyDescent="0.2">
      <c r="A2636" s="326" t="s">
        <v>945</v>
      </c>
      <c r="B2636" s="326" t="s">
        <v>820</v>
      </c>
      <c r="C2636" s="327">
        <v>43</v>
      </c>
      <c r="D2636" s="322"/>
      <c r="E2636" s="187">
        <v>323</v>
      </c>
      <c r="F2636" s="230"/>
      <c r="G2636" s="328"/>
      <c r="H2636" s="199">
        <f>H2637+H2638+H2639</f>
        <v>10275</v>
      </c>
      <c r="I2636" s="199">
        <f>I2637+I2638+I2639</f>
        <v>0</v>
      </c>
      <c r="J2636" s="199">
        <f>J2637+J2638+J2639</f>
        <v>0</v>
      </c>
      <c r="K2636" s="199">
        <f t="shared" si="1296"/>
        <v>10275</v>
      </c>
    </row>
    <row r="2637" spans="1:11" ht="15" x14ac:dyDescent="0.2">
      <c r="A2637" s="213" t="s">
        <v>945</v>
      </c>
      <c r="B2637" s="213" t="s">
        <v>820</v>
      </c>
      <c r="C2637" s="214">
        <v>43</v>
      </c>
      <c r="D2637" s="215" t="s">
        <v>25</v>
      </c>
      <c r="E2637" s="188">
        <v>3231</v>
      </c>
      <c r="F2637" s="228" t="s">
        <v>117</v>
      </c>
      <c r="H2637" s="222">
        <v>1650</v>
      </c>
      <c r="I2637" s="222"/>
      <c r="J2637" s="222"/>
      <c r="K2637" s="222">
        <f t="shared" si="1296"/>
        <v>1650</v>
      </c>
    </row>
    <row r="2638" spans="1:11" s="152" customFormat="1" x14ac:dyDescent="0.2">
      <c r="A2638" s="213" t="s">
        <v>945</v>
      </c>
      <c r="B2638" s="213" t="s">
        <v>820</v>
      </c>
      <c r="C2638" s="214">
        <v>43</v>
      </c>
      <c r="D2638" s="215" t="s">
        <v>25</v>
      </c>
      <c r="E2638" s="188">
        <v>3233</v>
      </c>
      <c r="F2638" s="228" t="s">
        <v>119</v>
      </c>
      <c r="G2638" s="208"/>
      <c r="H2638" s="222">
        <v>6750</v>
      </c>
      <c r="I2638" s="222"/>
      <c r="J2638" s="222"/>
      <c r="K2638" s="222">
        <f t="shared" si="1296"/>
        <v>6750</v>
      </c>
    </row>
    <row r="2639" spans="1:11" ht="15" x14ac:dyDescent="0.2">
      <c r="A2639" s="213" t="s">
        <v>945</v>
      </c>
      <c r="B2639" s="213" t="s">
        <v>820</v>
      </c>
      <c r="C2639" s="214">
        <v>43</v>
      </c>
      <c r="D2639" s="215" t="s">
        <v>25</v>
      </c>
      <c r="E2639" s="188">
        <v>3239</v>
      </c>
      <c r="F2639" s="228" t="s">
        <v>41</v>
      </c>
      <c r="H2639" s="222">
        <v>1875</v>
      </c>
      <c r="I2639" s="222"/>
      <c r="J2639" s="222"/>
      <c r="K2639" s="222">
        <f t="shared" si="1296"/>
        <v>1875</v>
      </c>
    </row>
    <row r="2640" spans="1:11" s="152" customFormat="1" x14ac:dyDescent="0.2">
      <c r="A2640" s="330" t="s">
        <v>945</v>
      </c>
      <c r="B2640" s="330" t="s">
        <v>820</v>
      </c>
      <c r="C2640" s="285">
        <v>43</v>
      </c>
      <c r="D2640" s="330"/>
      <c r="E2640" s="286">
        <v>42</v>
      </c>
      <c r="F2640" s="287"/>
      <c r="G2640" s="287"/>
      <c r="H2640" s="317">
        <f>H2641+H2644</f>
        <v>42000</v>
      </c>
      <c r="I2640" s="317">
        <f>I2641+I2644</f>
        <v>42000</v>
      </c>
      <c r="J2640" s="317">
        <f>J2641+J2644</f>
        <v>65100</v>
      </c>
      <c r="K2640" s="317">
        <f t="shared" si="1296"/>
        <v>65100</v>
      </c>
    </row>
    <row r="2641" spans="1:11" x14ac:dyDescent="0.2">
      <c r="A2641" s="326" t="s">
        <v>945</v>
      </c>
      <c r="B2641" s="326" t="s">
        <v>820</v>
      </c>
      <c r="C2641" s="327">
        <v>43</v>
      </c>
      <c r="D2641" s="322"/>
      <c r="E2641" s="187">
        <v>422</v>
      </c>
      <c r="F2641" s="230"/>
      <c r="G2641" s="328"/>
      <c r="H2641" s="199">
        <f>SUM(H2642:H2643)</f>
        <v>36600</v>
      </c>
      <c r="I2641" s="199">
        <f t="shared" ref="I2641:J2641" si="1298">SUM(I2642:I2643)</f>
        <v>36600</v>
      </c>
      <c r="J2641" s="199">
        <f t="shared" si="1298"/>
        <v>36600</v>
      </c>
      <c r="K2641" s="199">
        <f t="shared" si="1296"/>
        <v>36600</v>
      </c>
    </row>
    <row r="2642" spans="1:11" s="152" customFormat="1" x14ac:dyDescent="0.2">
      <c r="A2642" s="213" t="s">
        <v>945</v>
      </c>
      <c r="B2642" s="213" t="s">
        <v>820</v>
      </c>
      <c r="C2642" s="214">
        <v>43</v>
      </c>
      <c r="D2642" s="215" t="s">
        <v>25</v>
      </c>
      <c r="E2642" s="188">
        <v>4222</v>
      </c>
      <c r="F2642" s="228" t="s">
        <v>130</v>
      </c>
      <c r="G2642" s="208"/>
      <c r="H2642" s="222">
        <v>0</v>
      </c>
      <c r="I2642" s="222"/>
      <c r="J2642" s="222">
        <v>36600</v>
      </c>
      <c r="K2642" s="222">
        <f t="shared" si="1296"/>
        <v>36600</v>
      </c>
    </row>
    <row r="2643" spans="1:11" ht="15" x14ac:dyDescent="0.2">
      <c r="A2643" s="213" t="s">
        <v>945</v>
      </c>
      <c r="B2643" s="213" t="s">
        <v>820</v>
      </c>
      <c r="C2643" s="214">
        <v>43</v>
      </c>
      <c r="D2643" s="215" t="s">
        <v>25</v>
      </c>
      <c r="E2643" s="188">
        <v>4227</v>
      </c>
      <c r="F2643" s="228" t="s">
        <v>787</v>
      </c>
      <c r="H2643" s="222">
        <v>36600</v>
      </c>
      <c r="I2643" s="222">
        <v>36600</v>
      </c>
      <c r="J2643" s="222"/>
      <c r="K2643" s="222">
        <f t="shared" si="1296"/>
        <v>0</v>
      </c>
    </row>
    <row r="2644" spans="1:11" s="152" customFormat="1" x14ac:dyDescent="0.2">
      <c r="A2644" s="326" t="s">
        <v>945</v>
      </c>
      <c r="B2644" s="326" t="s">
        <v>820</v>
      </c>
      <c r="C2644" s="327">
        <v>43</v>
      </c>
      <c r="D2644" s="322"/>
      <c r="E2644" s="187">
        <v>426</v>
      </c>
      <c r="F2644" s="230"/>
      <c r="G2644" s="328"/>
      <c r="H2644" s="199">
        <f>SUM(H2645:H2646)</f>
        <v>5400</v>
      </c>
      <c r="I2644" s="199">
        <f t="shared" ref="I2644:J2644" si="1299">SUM(I2645:I2646)</f>
        <v>5400</v>
      </c>
      <c r="J2644" s="199">
        <f t="shared" si="1299"/>
        <v>28500</v>
      </c>
      <c r="K2644" s="199">
        <f t="shared" si="1296"/>
        <v>28500</v>
      </c>
    </row>
    <row r="2645" spans="1:11" ht="15" x14ac:dyDescent="0.2">
      <c r="A2645" s="213" t="s">
        <v>945</v>
      </c>
      <c r="B2645" s="213" t="s">
        <v>820</v>
      </c>
      <c r="C2645" s="214">
        <v>43</v>
      </c>
      <c r="D2645" s="215" t="s">
        <v>25</v>
      </c>
      <c r="E2645" s="188">
        <v>4263</v>
      </c>
      <c r="F2645" s="228" t="s">
        <v>256</v>
      </c>
      <c r="H2645" s="222">
        <v>0</v>
      </c>
      <c r="I2645" s="222"/>
      <c r="J2645" s="222">
        <v>28500</v>
      </c>
      <c r="K2645" s="222">
        <f t="shared" si="1296"/>
        <v>28500</v>
      </c>
    </row>
    <row r="2646" spans="1:11" s="152" customFormat="1" x14ac:dyDescent="0.2">
      <c r="A2646" s="213" t="s">
        <v>945</v>
      </c>
      <c r="B2646" s="213" t="s">
        <v>820</v>
      </c>
      <c r="C2646" s="214">
        <v>43</v>
      </c>
      <c r="D2646" s="215" t="s">
        <v>25</v>
      </c>
      <c r="E2646" s="188">
        <v>4264</v>
      </c>
      <c r="F2646" s="228" t="s">
        <v>789</v>
      </c>
      <c r="G2646" s="208"/>
      <c r="H2646" s="222">
        <v>5400</v>
      </c>
      <c r="I2646" s="222">
        <v>5400</v>
      </c>
      <c r="J2646" s="222"/>
      <c r="K2646" s="222">
        <f t="shared" si="1296"/>
        <v>0</v>
      </c>
    </row>
    <row r="2647" spans="1:11" x14ac:dyDescent="0.2">
      <c r="A2647" s="330" t="s">
        <v>945</v>
      </c>
      <c r="B2647" s="330" t="s">
        <v>820</v>
      </c>
      <c r="C2647" s="285">
        <v>559</v>
      </c>
      <c r="D2647" s="330"/>
      <c r="E2647" s="286">
        <v>31</v>
      </c>
      <c r="F2647" s="287"/>
      <c r="G2647" s="287"/>
      <c r="H2647" s="317">
        <f>H2648+H2650</f>
        <v>123250</v>
      </c>
      <c r="I2647" s="317">
        <f>I2648+I2650</f>
        <v>0</v>
      </c>
      <c r="J2647" s="317">
        <f>J2648+J2650</f>
        <v>207750</v>
      </c>
      <c r="K2647" s="317">
        <f t="shared" si="1296"/>
        <v>331000</v>
      </c>
    </row>
    <row r="2648" spans="1:11" x14ac:dyDescent="0.2">
      <c r="A2648" s="326" t="s">
        <v>945</v>
      </c>
      <c r="B2648" s="326" t="s">
        <v>820</v>
      </c>
      <c r="C2648" s="327">
        <v>559</v>
      </c>
      <c r="D2648" s="322"/>
      <c r="E2648" s="187">
        <v>311</v>
      </c>
      <c r="F2648" s="230"/>
      <c r="G2648" s="328"/>
      <c r="H2648" s="199">
        <f t="shared" ref="H2648:J2648" si="1300">H2649</f>
        <v>106250</v>
      </c>
      <c r="I2648" s="199">
        <f t="shared" si="1300"/>
        <v>0</v>
      </c>
      <c r="J2648" s="199">
        <f t="shared" si="1300"/>
        <v>177750</v>
      </c>
      <c r="K2648" s="199">
        <f t="shared" si="1296"/>
        <v>284000</v>
      </c>
    </row>
    <row r="2649" spans="1:11" s="152" customFormat="1" x14ac:dyDescent="0.2">
      <c r="A2649" s="213" t="s">
        <v>945</v>
      </c>
      <c r="B2649" s="213" t="s">
        <v>820</v>
      </c>
      <c r="C2649" s="214">
        <v>559</v>
      </c>
      <c r="D2649" s="215" t="s">
        <v>25</v>
      </c>
      <c r="E2649" s="188">
        <v>3111</v>
      </c>
      <c r="F2649" s="228" t="s">
        <v>19</v>
      </c>
      <c r="G2649" s="208"/>
      <c r="H2649" s="222">
        <v>106250</v>
      </c>
      <c r="I2649" s="222"/>
      <c r="J2649" s="222">
        <v>177750</v>
      </c>
      <c r="K2649" s="222">
        <f t="shared" si="1296"/>
        <v>284000</v>
      </c>
    </row>
    <row r="2650" spans="1:11" x14ac:dyDescent="0.2">
      <c r="A2650" s="326" t="s">
        <v>945</v>
      </c>
      <c r="B2650" s="326" t="s">
        <v>820</v>
      </c>
      <c r="C2650" s="327">
        <v>559</v>
      </c>
      <c r="D2650" s="322"/>
      <c r="E2650" s="187">
        <v>313</v>
      </c>
      <c r="F2650" s="230"/>
      <c r="G2650" s="328"/>
      <c r="H2650" s="199">
        <f>H2651</f>
        <v>17000</v>
      </c>
      <c r="I2650" s="199">
        <f>I2651</f>
        <v>0</v>
      </c>
      <c r="J2650" s="199">
        <f>J2651</f>
        <v>30000</v>
      </c>
      <c r="K2650" s="199">
        <f t="shared" si="1296"/>
        <v>47000</v>
      </c>
    </row>
    <row r="2651" spans="1:11" ht="15" x14ac:dyDescent="0.2">
      <c r="A2651" s="213" t="s">
        <v>945</v>
      </c>
      <c r="B2651" s="213" t="s">
        <v>820</v>
      </c>
      <c r="C2651" s="214">
        <v>559</v>
      </c>
      <c r="D2651" s="215" t="s">
        <v>25</v>
      </c>
      <c r="E2651" s="188">
        <v>3132</v>
      </c>
      <c r="F2651" s="228" t="s">
        <v>280</v>
      </c>
      <c r="H2651" s="222">
        <v>17000</v>
      </c>
      <c r="I2651" s="222"/>
      <c r="J2651" s="222">
        <v>30000</v>
      </c>
      <c r="K2651" s="222">
        <f t="shared" si="1296"/>
        <v>47000</v>
      </c>
    </row>
    <row r="2652" spans="1:11" s="152" customFormat="1" x14ac:dyDescent="0.2">
      <c r="A2652" s="330" t="s">
        <v>945</v>
      </c>
      <c r="B2652" s="330" t="s">
        <v>820</v>
      </c>
      <c r="C2652" s="285">
        <v>559</v>
      </c>
      <c r="D2652" s="330"/>
      <c r="E2652" s="286">
        <v>32</v>
      </c>
      <c r="F2652" s="287"/>
      <c r="G2652" s="287"/>
      <c r="H2652" s="317">
        <f>H2653+H2656</f>
        <v>73100</v>
      </c>
      <c r="I2652" s="317">
        <f>I2653+I2656</f>
        <v>0</v>
      </c>
      <c r="J2652" s="317">
        <f>J2653+J2656</f>
        <v>3075</v>
      </c>
      <c r="K2652" s="317">
        <f t="shared" si="1296"/>
        <v>76175</v>
      </c>
    </row>
    <row r="2653" spans="1:11" x14ac:dyDescent="0.2">
      <c r="A2653" s="326" t="s">
        <v>945</v>
      </c>
      <c r="B2653" s="326" t="s">
        <v>820</v>
      </c>
      <c r="C2653" s="327">
        <v>559</v>
      </c>
      <c r="D2653" s="322"/>
      <c r="E2653" s="187">
        <v>321</v>
      </c>
      <c r="F2653" s="230"/>
      <c r="G2653" s="328"/>
      <c r="H2653" s="199">
        <f>H2654+H2655</f>
        <v>14875</v>
      </c>
      <c r="I2653" s="199">
        <f>I2654+I2655</f>
        <v>0</v>
      </c>
      <c r="J2653" s="199">
        <f>J2654+J2655</f>
        <v>3075</v>
      </c>
      <c r="K2653" s="199">
        <f t="shared" si="1296"/>
        <v>17950</v>
      </c>
    </row>
    <row r="2654" spans="1:11" ht="15" x14ac:dyDescent="0.2">
      <c r="A2654" s="213" t="s">
        <v>945</v>
      </c>
      <c r="B2654" s="213" t="s">
        <v>820</v>
      </c>
      <c r="C2654" s="214">
        <v>559</v>
      </c>
      <c r="D2654" s="215" t="s">
        <v>25</v>
      </c>
      <c r="E2654" s="188">
        <v>3211</v>
      </c>
      <c r="F2654" s="228" t="s">
        <v>110</v>
      </c>
      <c r="H2654" s="222">
        <v>12750</v>
      </c>
      <c r="I2654" s="222"/>
      <c r="J2654" s="222"/>
      <c r="K2654" s="222">
        <f t="shared" si="1296"/>
        <v>12750</v>
      </c>
    </row>
    <row r="2655" spans="1:11" ht="30" x14ac:dyDescent="0.2">
      <c r="A2655" s="213" t="s">
        <v>945</v>
      </c>
      <c r="B2655" s="213" t="s">
        <v>820</v>
      </c>
      <c r="C2655" s="214">
        <v>559</v>
      </c>
      <c r="D2655" s="215" t="s">
        <v>25</v>
      </c>
      <c r="E2655" s="188">
        <v>3212</v>
      </c>
      <c r="F2655" s="228" t="s">
        <v>111</v>
      </c>
      <c r="H2655" s="222">
        <v>2125</v>
      </c>
      <c r="I2655" s="222"/>
      <c r="J2655" s="222">
        <v>3075</v>
      </c>
      <c r="K2655" s="222">
        <f t="shared" si="1296"/>
        <v>5200</v>
      </c>
    </row>
    <row r="2656" spans="1:11" x14ac:dyDescent="0.2">
      <c r="A2656" s="326" t="s">
        <v>945</v>
      </c>
      <c r="B2656" s="326" t="s">
        <v>820</v>
      </c>
      <c r="C2656" s="327">
        <v>559</v>
      </c>
      <c r="D2656" s="322"/>
      <c r="E2656" s="187">
        <v>323</v>
      </c>
      <c r="F2656" s="230"/>
      <c r="G2656" s="328"/>
      <c r="H2656" s="199">
        <f>H2657+H2658+H2659</f>
        <v>58225</v>
      </c>
      <c r="I2656" s="199">
        <f>I2657+I2658+I2659</f>
        <v>0</v>
      </c>
      <c r="J2656" s="199">
        <f>J2657+J2658+J2659</f>
        <v>0</v>
      </c>
      <c r="K2656" s="199">
        <f t="shared" si="1296"/>
        <v>58225</v>
      </c>
    </row>
    <row r="2657" spans="1:11" ht="15" x14ac:dyDescent="0.2">
      <c r="A2657" s="213" t="s">
        <v>945</v>
      </c>
      <c r="B2657" s="213" t="s">
        <v>820</v>
      </c>
      <c r="C2657" s="214">
        <v>559</v>
      </c>
      <c r="D2657" s="215" t="s">
        <v>25</v>
      </c>
      <c r="E2657" s="188">
        <v>3231</v>
      </c>
      <c r="F2657" s="228" t="s">
        <v>117</v>
      </c>
      <c r="H2657" s="222">
        <v>9350</v>
      </c>
      <c r="I2657" s="222"/>
      <c r="J2657" s="222"/>
      <c r="K2657" s="222">
        <f t="shared" si="1296"/>
        <v>9350</v>
      </c>
    </row>
    <row r="2658" spans="1:11" s="152" customFormat="1" x14ac:dyDescent="0.2">
      <c r="A2658" s="213" t="s">
        <v>945</v>
      </c>
      <c r="B2658" s="213" t="s">
        <v>820</v>
      </c>
      <c r="C2658" s="214">
        <v>559</v>
      </c>
      <c r="D2658" s="215" t="s">
        <v>25</v>
      </c>
      <c r="E2658" s="188">
        <v>3233</v>
      </c>
      <c r="F2658" s="228" t="s">
        <v>119</v>
      </c>
      <c r="G2658" s="208"/>
      <c r="H2658" s="222">
        <v>38250</v>
      </c>
      <c r="I2658" s="222"/>
      <c r="J2658" s="222"/>
      <c r="K2658" s="222">
        <f t="shared" si="1296"/>
        <v>38250</v>
      </c>
    </row>
    <row r="2659" spans="1:11" ht="15" x14ac:dyDescent="0.2">
      <c r="A2659" s="213" t="s">
        <v>945</v>
      </c>
      <c r="B2659" s="213" t="s">
        <v>820</v>
      </c>
      <c r="C2659" s="214">
        <v>559</v>
      </c>
      <c r="D2659" s="215" t="s">
        <v>25</v>
      </c>
      <c r="E2659" s="188">
        <v>3239</v>
      </c>
      <c r="F2659" s="228" t="s">
        <v>41</v>
      </c>
      <c r="H2659" s="222">
        <v>10625</v>
      </c>
      <c r="I2659" s="222"/>
      <c r="J2659" s="222"/>
      <c r="K2659" s="222">
        <f t="shared" si="1296"/>
        <v>10625</v>
      </c>
    </row>
    <row r="2660" spans="1:11" x14ac:dyDescent="0.2">
      <c r="A2660" s="330" t="s">
        <v>945</v>
      </c>
      <c r="B2660" s="330" t="s">
        <v>820</v>
      </c>
      <c r="C2660" s="285">
        <v>559</v>
      </c>
      <c r="D2660" s="330"/>
      <c r="E2660" s="286">
        <v>42</v>
      </c>
      <c r="F2660" s="287"/>
      <c r="G2660" s="287"/>
      <c r="H2660" s="317">
        <f>H2661+H2664</f>
        <v>238000</v>
      </c>
      <c r="I2660" s="317">
        <f>I2661+I2664</f>
        <v>238000</v>
      </c>
      <c r="J2660" s="317">
        <f>J2661+J2664</f>
        <v>368900</v>
      </c>
      <c r="K2660" s="317">
        <f t="shared" si="1296"/>
        <v>368900</v>
      </c>
    </row>
    <row r="2661" spans="1:11" s="152" customFormat="1" x14ac:dyDescent="0.2">
      <c r="A2661" s="326" t="s">
        <v>945</v>
      </c>
      <c r="B2661" s="326" t="s">
        <v>820</v>
      </c>
      <c r="C2661" s="327">
        <v>559</v>
      </c>
      <c r="D2661" s="322"/>
      <c r="E2661" s="187">
        <v>422</v>
      </c>
      <c r="F2661" s="230"/>
      <c r="G2661" s="328"/>
      <c r="H2661" s="199">
        <f>SUM(H2662:H2663)</f>
        <v>207400</v>
      </c>
      <c r="I2661" s="199">
        <f t="shared" ref="I2661:J2661" si="1301">SUM(I2662:I2663)</f>
        <v>207400</v>
      </c>
      <c r="J2661" s="199">
        <f t="shared" si="1301"/>
        <v>207400</v>
      </c>
      <c r="K2661" s="199">
        <f t="shared" si="1296"/>
        <v>207400</v>
      </c>
    </row>
    <row r="2662" spans="1:11" ht="15" x14ac:dyDescent="0.2">
      <c r="A2662" s="213" t="s">
        <v>945</v>
      </c>
      <c r="B2662" s="213" t="s">
        <v>820</v>
      </c>
      <c r="C2662" s="214">
        <v>559</v>
      </c>
      <c r="D2662" s="215" t="s">
        <v>25</v>
      </c>
      <c r="E2662" s="188">
        <v>4222</v>
      </c>
      <c r="F2662" s="228" t="s">
        <v>130</v>
      </c>
      <c r="H2662" s="222">
        <v>0</v>
      </c>
      <c r="I2662" s="222"/>
      <c r="J2662" s="222">
        <v>207400</v>
      </c>
      <c r="K2662" s="222">
        <f t="shared" si="1296"/>
        <v>207400</v>
      </c>
    </row>
    <row r="2663" spans="1:11" s="152" customFormat="1" x14ac:dyDescent="0.2">
      <c r="A2663" s="213" t="s">
        <v>945</v>
      </c>
      <c r="B2663" s="213" t="s">
        <v>820</v>
      </c>
      <c r="C2663" s="214">
        <v>559</v>
      </c>
      <c r="D2663" s="215" t="s">
        <v>25</v>
      </c>
      <c r="E2663" s="188">
        <v>4227</v>
      </c>
      <c r="F2663" s="228" t="s">
        <v>787</v>
      </c>
      <c r="G2663" s="208"/>
      <c r="H2663" s="222">
        <v>207400</v>
      </c>
      <c r="I2663" s="222">
        <v>207400</v>
      </c>
      <c r="J2663" s="222"/>
      <c r="K2663" s="222">
        <f t="shared" si="1296"/>
        <v>0</v>
      </c>
    </row>
    <row r="2664" spans="1:11" x14ac:dyDescent="0.2">
      <c r="A2664" s="326" t="s">
        <v>945</v>
      </c>
      <c r="B2664" s="326" t="s">
        <v>820</v>
      </c>
      <c r="C2664" s="327">
        <v>559</v>
      </c>
      <c r="D2664" s="322"/>
      <c r="E2664" s="187">
        <v>426</v>
      </c>
      <c r="F2664" s="230"/>
      <c r="G2664" s="328"/>
      <c r="H2664" s="199">
        <f>SUM(H2665:H2666)</f>
        <v>30600</v>
      </c>
      <c r="I2664" s="199">
        <f t="shared" ref="I2664:J2664" si="1302">SUM(I2665:I2666)</f>
        <v>30600</v>
      </c>
      <c r="J2664" s="199">
        <f t="shared" si="1302"/>
        <v>161500</v>
      </c>
      <c r="K2664" s="199">
        <f t="shared" si="1296"/>
        <v>161500</v>
      </c>
    </row>
    <row r="2665" spans="1:11" s="152" customFormat="1" x14ac:dyDescent="0.2">
      <c r="A2665" s="213" t="s">
        <v>945</v>
      </c>
      <c r="B2665" s="213" t="s">
        <v>820</v>
      </c>
      <c r="C2665" s="214">
        <v>559</v>
      </c>
      <c r="D2665" s="215" t="s">
        <v>25</v>
      </c>
      <c r="E2665" s="390">
        <v>4263</v>
      </c>
      <c r="F2665" s="391" t="s">
        <v>256</v>
      </c>
      <c r="G2665" s="208"/>
      <c r="H2665" s="222">
        <v>0</v>
      </c>
      <c r="I2665" s="222"/>
      <c r="J2665" s="222">
        <v>161500</v>
      </c>
      <c r="K2665" s="222">
        <f t="shared" si="1296"/>
        <v>161500</v>
      </c>
    </row>
    <row r="2666" spans="1:11" ht="15" x14ac:dyDescent="0.2">
      <c r="A2666" s="213" t="s">
        <v>945</v>
      </c>
      <c r="B2666" s="213" t="s">
        <v>820</v>
      </c>
      <c r="C2666" s="214">
        <v>559</v>
      </c>
      <c r="D2666" s="215" t="s">
        <v>25</v>
      </c>
      <c r="E2666" s="188">
        <v>4264</v>
      </c>
      <c r="F2666" s="228" t="s">
        <v>789</v>
      </c>
      <c r="H2666" s="222">
        <v>30600</v>
      </c>
      <c r="I2666" s="222">
        <v>30600</v>
      </c>
      <c r="J2666" s="222"/>
      <c r="K2666" s="222">
        <f t="shared" si="1296"/>
        <v>0</v>
      </c>
    </row>
    <row r="2667" spans="1:11" s="152" customFormat="1" ht="67.5" x14ac:dyDescent="0.2">
      <c r="A2667" s="296" t="s">
        <v>945</v>
      </c>
      <c r="B2667" s="296" t="s">
        <v>821</v>
      </c>
      <c r="C2667" s="296"/>
      <c r="D2667" s="296"/>
      <c r="E2667" s="297"/>
      <c r="F2667" s="299" t="s">
        <v>795</v>
      </c>
      <c r="G2667" s="300" t="s">
        <v>688</v>
      </c>
      <c r="H2667" s="301">
        <f>H2668+H2673+H2682+H2689+H2694+H2699+H2708+H2715</f>
        <v>2971000</v>
      </c>
      <c r="I2667" s="301">
        <f>I2668+I2673+I2682+I2689+I2694+I2699+I2708+I2715</f>
        <v>299000</v>
      </c>
      <c r="J2667" s="301">
        <f>J2668+J2673+J2682+J2689+J2694+J2699+J2708+J2715</f>
        <v>445600</v>
      </c>
      <c r="K2667" s="301">
        <f t="shared" si="1296"/>
        <v>3117600</v>
      </c>
    </row>
    <row r="2668" spans="1:11" x14ac:dyDescent="0.2">
      <c r="A2668" s="330" t="s">
        <v>945</v>
      </c>
      <c r="B2668" s="330" t="s">
        <v>821</v>
      </c>
      <c r="C2668" s="285">
        <v>43</v>
      </c>
      <c r="D2668" s="330"/>
      <c r="E2668" s="286">
        <v>31</v>
      </c>
      <c r="F2668" s="287"/>
      <c r="G2668" s="287"/>
      <c r="H2668" s="317">
        <f>H2669+H2671</f>
        <v>54000</v>
      </c>
      <c r="I2668" s="317">
        <f>I2669+I2671</f>
        <v>0</v>
      </c>
      <c r="J2668" s="317">
        <f>J2669+J2671</f>
        <v>22500</v>
      </c>
      <c r="K2668" s="317">
        <f t="shared" si="1296"/>
        <v>76500</v>
      </c>
    </row>
    <row r="2669" spans="1:11" x14ac:dyDescent="0.2">
      <c r="A2669" s="326" t="s">
        <v>945</v>
      </c>
      <c r="B2669" s="326" t="s">
        <v>821</v>
      </c>
      <c r="C2669" s="327">
        <v>43</v>
      </c>
      <c r="D2669" s="322"/>
      <c r="E2669" s="187">
        <v>311</v>
      </c>
      <c r="F2669" s="230"/>
      <c r="G2669" s="328"/>
      <c r="H2669" s="199">
        <f t="shared" ref="H2669:J2669" si="1303">H2670</f>
        <v>46500</v>
      </c>
      <c r="I2669" s="199">
        <f t="shared" si="1303"/>
        <v>0</v>
      </c>
      <c r="J2669" s="199">
        <f t="shared" si="1303"/>
        <v>19000</v>
      </c>
      <c r="K2669" s="199">
        <f t="shared" si="1296"/>
        <v>65500</v>
      </c>
    </row>
    <row r="2670" spans="1:11" s="152" customFormat="1" x14ac:dyDescent="0.2">
      <c r="A2670" s="213" t="s">
        <v>945</v>
      </c>
      <c r="B2670" s="213" t="s">
        <v>821</v>
      </c>
      <c r="C2670" s="214">
        <v>43</v>
      </c>
      <c r="D2670" s="215" t="s">
        <v>25</v>
      </c>
      <c r="E2670" s="188">
        <v>3111</v>
      </c>
      <c r="F2670" s="228" t="s">
        <v>19</v>
      </c>
      <c r="G2670" s="208"/>
      <c r="H2670" s="222">
        <v>46500</v>
      </c>
      <c r="I2670" s="222"/>
      <c r="J2670" s="222">
        <v>19000</v>
      </c>
      <c r="K2670" s="222">
        <f t="shared" si="1296"/>
        <v>65500</v>
      </c>
    </row>
    <row r="2671" spans="1:11" x14ac:dyDescent="0.2">
      <c r="A2671" s="326" t="s">
        <v>945</v>
      </c>
      <c r="B2671" s="326" t="s">
        <v>821</v>
      </c>
      <c r="C2671" s="327">
        <v>43</v>
      </c>
      <c r="D2671" s="322"/>
      <c r="E2671" s="187">
        <v>313</v>
      </c>
      <c r="F2671" s="230"/>
      <c r="G2671" s="328"/>
      <c r="H2671" s="199">
        <f>H2672</f>
        <v>7500</v>
      </c>
      <c r="I2671" s="199">
        <f>I2672</f>
        <v>0</v>
      </c>
      <c r="J2671" s="199">
        <f>J2672</f>
        <v>3500</v>
      </c>
      <c r="K2671" s="199">
        <f t="shared" si="1296"/>
        <v>11000</v>
      </c>
    </row>
    <row r="2672" spans="1:11" s="152" customFormat="1" x14ac:dyDescent="0.2">
      <c r="A2672" s="213" t="s">
        <v>945</v>
      </c>
      <c r="B2672" s="213" t="s">
        <v>821</v>
      </c>
      <c r="C2672" s="214">
        <v>43</v>
      </c>
      <c r="D2672" s="215" t="s">
        <v>25</v>
      </c>
      <c r="E2672" s="188">
        <v>3132</v>
      </c>
      <c r="F2672" s="228" t="s">
        <v>280</v>
      </c>
      <c r="G2672" s="208"/>
      <c r="H2672" s="222">
        <v>7500</v>
      </c>
      <c r="I2672" s="222"/>
      <c r="J2672" s="222">
        <v>3500</v>
      </c>
      <c r="K2672" s="222">
        <f t="shared" si="1296"/>
        <v>11000</v>
      </c>
    </row>
    <row r="2673" spans="1:11" x14ac:dyDescent="0.2">
      <c r="A2673" s="330" t="s">
        <v>945</v>
      </c>
      <c r="B2673" s="330" t="s">
        <v>821</v>
      </c>
      <c r="C2673" s="285">
        <v>43</v>
      </c>
      <c r="D2673" s="330"/>
      <c r="E2673" s="286">
        <v>32</v>
      </c>
      <c r="F2673" s="287"/>
      <c r="G2673" s="287"/>
      <c r="H2673" s="317">
        <f>H2674+H2677</f>
        <v>16650</v>
      </c>
      <c r="I2673" s="317">
        <f>I2674+I2677</f>
        <v>0</v>
      </c>
      <c r="J2673" s="317">
        <f>J2674+J2677</f>
        <v>15200</v>
      </c>
      <c r="K2673" s="317">
        <f t="shared" si="1296"/>
        <v>31850</v>
      </c>
    </row>
    <row r="2674" spans="1:11" x14ac:dyDescent="0.2">
      <c r="A2674" s="326" t="s">
        <v>945</v>
      </c>
      <c r="B2674" s="326" t="s">
        <v>821</v>
      </c>
      <c r="C2674" s="327">
        <v>43</v>
      </c>
      <c r="D2674" s="322"/>
      <c r="E2674" s="187">
        <v>321</v>
      </c>
      <c r="F2674" s="230"/>
      <c r="G2674" s="328"/>
      <c r="H2674" s="199">
        <f>H2675+H2676</f>
        <v>3150</v>
      </c>
      <c r="I2674" s="199">
        <f>I2675+I2676</f>
        <v>0</v>
      </c>
      <c r="J2674" s="199">
        <f>J2675+J2676</f>
        <v>200</v>
      </c>
      <c r="K2674" s="199">
        <f t="shared" si="1296"/>
        <v>3350</v>
      </c>
    </row>
    <row r="2675" spans="1:11" s="152" customFormat="1" x14ac:dyDescent="0.2">
      <c r="A2675" s="213" t="s">
        <v>945</v>
      </c>
      <c r="B2675" s="213" t="s">
        <v>821</v>
      </c>
      <c r="C2675" s="214">
        <v>43</v>
      </c>
      <c r="D2675" s="215" t="s">
        <v>25</v>
      </c>
      <c r="E2675" s="188">
        <v>3211</v>
      </c>
      <c r="F2675" s="228" t="s">
        <v>110</v>
      </c>
      <c r="G2675" s="208"/>
      <c r="H2675" s="222">
        <v>2250</v>
      </c>
      <c r="I2675" s="222"/>
      <c r="J2675" s="222"/>
      <c r="K2675" s="222">
        <f t="shared" si="1296"/>
        <v>2250</v>
      </c>
    </row>
    <row r="2676" spans="1:11" ht="30" x14ac:dyDescent="0.2">
      <c r="A2676" s="213" t="s">
        <v>945</v>
      </c>
      <c r="B2676" s="213" t="s">
        <v>821</v>
      </c>
      <c r="C2676" s="214">
        <v>43</v>
      </c>
      <c r="D2676" s="215" t="s">
        <v>25</v>
      </c>
      <c r="E2676" s="188">
        <v>3212</v>
      </c>
      <c r="F2676" s="228" t="s">
        <v>111</v>
      </c>
      <c r="H2676" s="222">
        <v>900</v>
      </c>
      <c r="I2676" s="222"/>
      <c r="J2676" s="222">
        <v>200</v>
      </c>
      <c r="K2676" s="222">
        <f t="shared" si="1296"/>
        <v>1100</v>
      </c>
    </row>
    <row r="2677" spans="1:11" x14ac:dyDescent="0.2">
      <c r="A2677" s="326" t="s">
        <v>945</v>
      </c>
      <c r="B2677" s="326" t="s">
        <v>821</v>
      </c>
      <c r="C2677" s="327">
        <v>43</v>
      </c>
      <c r="D2677" s="322"/>
      <c r="E2677" s="187">
        <v>323</v>
      </c>
      <c r="F2677" s="230"/>
      <c r="G2677" s="328"/>
      <c r="H2677" s="199">
        <f>H2678+H2679+H2681+H2680</f>
        <v>13500</v>
      </c>
      <c r="I2677" s="199">
        <f>I2678+I2679+I2681+I2680</f>
        <v>0</v>
      </c>
      <c r="J2677" s="199">
        <f>J2678+J2679+J2681+J2680</f>
        <v>15000</v>
      </c>
      <c r="K2677" s="199">
        <f t="shared" si="1296"/>
        <v>28500</v>
      </c>
    </row>
    <row r="2678" spans="1:11" s="152" customFormat="1" x14ac:dyDescent="0.2">
      <c r="A2678" s="213" t="s">
        <v>945</v>
      </c>
      <c r="B2678" s="213" t="s">
        <v>821</v>
      </c>
      <c r="C2678" s="214">
        <v>43</v>
      </c>
      <c r="D2678" s="215" t="s">
        <v>25</v>
      </c>
      <c r="E2678" s="188">
        <v>3231</v>
      </c>
      <c r="F2678" s="228" t="s">
        <v>117</v>
      </c>
      <c r="G2678" s="208"/>
      <c r="H2678" s="222">
        <v>3000</v>
      </c>
      <c r="I2678" s="222"/>
      <c r="J2678" s="222"/>
      <c r="K2678" s="222">
        <f t="shared" si="1296"/>
        <v>3000</v>
      </c>
    </row>
    <row r="2679" spans="1:11" ht="15" x14ac:dyDescent="0.2">
      <c r="A2679" s="213" t="s">
        <v>945</v>
      </c>
      <c r="B2679" s="213" t="s">
        <v>821</v>
      </c>
      <c r="C2679" s="214">
        <v>43</v>
      </c>
      <c r="D2679" s="215" t="s">
        <v>25</v>
      </c>
      <c r="E2679" s="188">
        <v>3233</v>
      </c>
      <c r="F2679" s="228" t="s">
        <v>119</v>
      </c>
      <c r="H2679" s="222">
        <v>6750</v>
      </c>
      <c r="I2679" s="222"/>
      <c r="J2679" s="222"/>
      <c r="K2679" s="222">
        <f t="shared" si="1296"/>
        <v>6750</v>
      </c>
    </row>
    <row r="2680" spans="1:11" ht="15" x14ac:dyDescent="0.2">
      <c r="A2680" s="213" t="s">
        <v>945</v>
      </c>
      <c r="B2680" s="213" t="s">
        <v>821</v>
      </c>
      <c r="C2680" s="214">
        <v>43</v>
      </c>
      <c r="D2680" s="215" t="s">
        <v>25</v>
      </c>
      <c r="E2680" s="188">
        <v>3237</v>
      </c>
      <c r="F2680" s="228" t="s">
        <v>36</v>
      </c>
      <c r="H2680" s="222">
        <v>0</v>
      </c>
      <c r="I2680" s="222"/>
      <c r="J2680" s="222">
        <v>15000</v>
      </c>
      <c r="K2680" s="222">
        <f t="shared" si="1296"/>
        <v>15000</v>
      </c>
    </row>
    <row r="2681" spans="1:11" ht="15" x14ac:dyDescent="0.2">
      <c r="A2681" s="213" t="s">
        <v>945</v>
      </c>
      <c r="B2681" s="213" t="s">
        <v>821</v>
      </c>
      <c r="C2681" s="214">
        <v>43</v>
      </c>
      <c r="D2681" s="215" t="s">
        <v>25</v>
      </c>
      <c r="E2681" s="188">
        <v>3239</v>
      </c>
      <c r="F2681" s="228" t="s">
        <v>41</v>
      </c>
      <c r="H2681" s="222">
        <v>3750</v>
      </c>
      <c r="I2681" s="222"/>
      <c r="J2681" s="222"/>
      <c r="K2681" s="222">
        <f t="shared" si="1296"/>
        <v>3750</v>
      </c>
    </row>
    <row r="2682" spans="1:11" x14ac:dyDescent="0.2">
      <c r="A2682" s="330" t="s">
        <v>945</v>
      </c>
      <c r="B2682" s="330" t="s">
        <v>821</v>
      </c>
      <c r="C2682" s="285">
        <v>43</v>
      </c>
      <c r="D2682" s="330"/>
      <c r="E2682" s="286">
        <v>42</v>
      </c>
      <c r="F2682" s="287"/>
      <c r="G2682" s="287"/>
      <c r="H2682" s="317">
        <f>H2685+H2683+H2687</f>
        <v>75000</v>
      </c>
      <c r="I2682" s="317">
        <f>I2685+I2683+I2687</f>
        <v>0</v>
      </c>
      <c r="J2682" s="317">
        <f>J2685+J2683+J2687</f>
        <v>280000</v>
      </c>
      <c r="K2682" s="317">
        <f t="shared" si="1296"/>
        <v>355000</v>
      </c>
    </row>
    <row r="2683" spans="1:11" x14ac:dyDescent="0.2">
      <c r="A2683" s="326" t="s">
        <v>945</v>
      </c>
      <c r="B2683" s="326" t="s">
        <v>821</v>
      </c>
      <c r="C2683" s="327">
        <v>43</v>
      </c>
      <c r="D2683" s="322"/>
      <c r="E2683" s="187">
        <v>421</v>
      </c>
      <c r="F2683" s="230"/>
      <c r="G2683" s="328"/>
      <c r="H2683" s="199">
        <f>H2684</f>
        <v>0</v>
      </c>
      <c r="I2683" s="199">
        <f>I2684</f>
        <v>0</v>
      </c>
      <c r="J2683" s="199">
        <f>J2684</f>
        <v>255000</v>
      </c>
      <c r="K2683" s="199">
        <f t="shared" si="1296"/>
        <v>255000</v>
      </c>
    </row>
    <row r="2684" spans="1:11" s="152" customFormat="1" x14ac:dyDescent="0.2">
      <c r="A2684" s="213" t="s">
        <v>945</v>
      </c>
      <c r="B2684" s="213" t="s">
        <v>821</v>
      </c>
      <c r="C2684" s="214">
        <v>43</v>
      </c>
      <c r="D2684" s="215" t="s">
        <v>25</v>
      </c>
      <c r="E2684" s="188">
        <v>4212</v>
      </c>
      <c r="F2684" s="228" t="s">
        <v>699</v>
      </c>
      <c r="G2684" s="208"/>
      <c r="H2684" s="222">
        <v>0</v>
      </c>
      <c r="I2684" s="222"/>
      <c r="J2684" s="222">
        <v>255000</v>
      </c>
      <c r="K2684" s="222">
        <f t="shared" si="1296"/>
        <v>255000</v>
      </c>
    </row>
    <row r="2685" spans="1:11" x14ac:dyDescent="0.2">
      <c r="A2685" s="326" t="s">
        <v>945</v>
      </c>
      <c r="B2685" s="326" t="s">
        <v>821</v>
      </c>
      <c r="C2685" s="327">
        <v>43</v>
      </c>
      <c r="D2685" s="322"/>
      <c r="E2685" s="187">
        <v>422</v>
      </c>
      <c r="F2685" s="230"/>
      <c r="G2685" s="328"/>
      <c r="H2685" s="199">
        <f t="shared" ref="H2685:J2685" si="1304">H2686</f>
        <v>75000</v>
      </c>
      <c r="I2685" s="199">
        <f t="shared" si="1304"/>
        <v>0</v>
      </c>
      <c r="J2685" s="199">
        <f t="shared" si="1304"/>
        <v>0</v>
      </c>
      <c r="K2685" s="199">
        <f t="shared" si="1296"/>
        <v>75000</v>
      </c>
    </row>
    <row r="2686" spans="1:11" ht="15" x14ac:dyDescent="0.2">
      <c r="A2686" s="213" t="s">
        <v>945</v>
      </c>
      <c r="B2686" s="213" t="s">
        <v>821</v>
      </c>
      <c r="C2686" s="214">
        <v>43</v>
      </c>
      <c r="D2686" s="215" t="s">
        <v>25</v>
      </c>
      <c r="E2686" s="188">
        <v>4227</v>
      </c>
      <c r="F2686" s="228" t="s">
        <v>787</v>
      </c>
      <c r="H2686" s="222">
        <v>75000</v>
      </c>
      <c r="I2686" s="222"/>
      <c r="J2686" s="222"/>
      <c r="K2686" s="222">
        <f t="shared" si="1296"/>
        <v>75000</v>
      </c>
    </row>
    <row r="2687" spans="1:11" s="152" customFormat="1" x14ac:dyDescent="0.2">
      <c r="A2687" s="326" t="s">
        <v>945</v>
      </c>
      <c r="B2687" s="326" t="s">
        <v>821</v>
      </c>
      <c r="C2687" s="327">
        <v>43</v>
      </c>
      <c r="D2687" s="322"/>
      <c r="E2687" s="187">
        <v>423</v>
      </c>
      <c r="F2687" s="230"/>
      <c r="G2687" s="328"/>
      <c r="H2687" s="199">
        <f>H2688</f>
        <v>0</v>
      </c>
      <c r="I2687" s="199">
        <f>I2688</f>
        <v>0</v>
      </c>
      <c r="J2687" s="199">
        <f>J2688</f>
        <v>25000</v>
      </c>
      <c r="K2687" s="199">
        <f t="shared" si="1296"/>
        <v>25000</v>
      </c>
    </row>
    <row r="2688" spans="1:11" ht="15" x14ac:dyDescent="0.2">
      <c r="A2688" s="213" t="s">
        <v>945</v>
      </c>
      <c r="B2688" s="213" t="s">
        <v>821</v>
      </c>
      <c r="C2688" s="214">
        <v>43</v>
      </c>
      <c r="D2688" s="215" t="s">
        <v>25</v>
      </c>
      <c r="E2688" s="188">
        <v>4231</v>
      </c>
      <c r="F2688" s="228" t="s">
        <v>128</v>
      </c>
      <c r="H2688" s="222">
        <v>0</v>
      </c>
      <c r="I2688" s="222"/>
      <c r="J2688" s="222">
        <v>25000</v>
      </c>
      <c r="K2688" s="222">
        <f t="shared" si="1296"/>
        <v>25000</v>
      </c>
    </row>
    <row r="2689" spans="1:11" s="152" customFormat="1" x14ac:dyDescent="0.2">
      <c r="A2689" s="330" t="s">
        <v>945</v>
      </c>
      <c r="B2689" s="330" t="s">
        <v>821</v>
      </c>
      <c r="C2689" s="285">
        <v>43</v>
      </c>
      <c r="D2689" s="330"/>
      <c r="E2689" s="286">
        <v>45</v>
      </c>
      <c r="F2689" s="287"/>
      <c r="G2689" s="287"/>
      <c r="H2689" s="317">
        <f>H2690+H2692</f>
        <v>300000</v>
      </c>
      <c r="I2689" s="317">
        <f>I2690+I2692</f>
        <v>299000</v>
      </c>
      <c r="J2689" s="317">
        <f>J2690+J2692</f>
        <v>0</v>
      </c>
      <c r="K2689" s="317">
        <f t="shared" si="1296"/>
        <v>1000</v>
      </c>
    </row>
    <row r="2690" spans="1:11" x14ac:dyDescent="0.2">
      <c r="A2690" s="326" t="s">
        <v>945</v>
      </c>
      <c r="B2690" s="326" t="s">
        <v>821</v>
      </c>
      <c r="C2690" s="327">
        <v>43</v>
      </c>
      <c r="D2690" s="322"/>
      <c r="E2690" s="187">
        <v>452</v>
      </c>
      <c r="F2690" s="230"/>
      <c r="G2690" s="328"/>
      <c r="H2690" s="199">
        <f t="shared" ref="H2690:J2690" si="1305">H2691</f>
        <v>150000</v>
      </c>
      <c r="I2690" s="199">
        <f t="shared" si="1305"/>
        <v>149500</v>
      </c>
      <c r="J2690" s="199">
        <f t="shared" si="1305"/>
        <v>0</v>
      </c>
      <c r="K2690" s="199">
        <f t="shared" si="1296"/>
        <v>500</v>
      </c>
    </row>
    <row r="2691" spans="1:11" s="152" customFormat="1" x14ac:dyDescent="0.2">
      <c r="A2691" s="213" t="s">
        <v>945</v>
      </c>
      <c r="B2691" s="213" t="s">
        <v>821</v>
      </c>
      <c r="C2691" s="214">
        <v>43</v>
      </c>
      <c r="D2691" s="215" t="s">
        <v>25</v>
      </c>
      <c r="E2691" s="188">
        <v>4521</v>
      </c>
      <c r="F2691" s="228" t="s">
        <v>137</v>
      </c>
      <c r="G2691" s="208"/>
      <c r="H2691" s="222">
        <v>150000</v>
      </c>
      <c r="I2691" s="222">
        <v>149500</v>
      </c>
      <c r="J2691" s="222"/>
      <c r="K2691" s="222">
        <f t="shared" ref="K2691:K2754" si="1306">H2691-I2691+J2691</f>
        <v>500</v>
      </c>
    </row>
    <row r="2692" spans="1:11" x14ac:dyDescent="0.2">
      <c r="A2692" s="326" t="s">
        <v>945</v>
      </c>
      <c r="B2692" s="326" t="s">
        <v>821</v>
      </c>
      <c r="C2692" s="327">
        <v>43</v>
      </c>
      <c r="D2692" s="322"/>
      <c r="E2692" s="187">
        <v>454</v>
      </c>
      <c r="F2692" s="230"/>
      <c r="G2692" s="328"/>
      <c r="H2692" s="199">
        <f t="shared" ref="H2692:J2692" si="1307">H2693</f>
        <v>150000</v>
      </c>
      <c r="I2692" s="199">
        <f t="shared" si="1307"/>
        <v>149500</v>
      </c>
      <c r="J2692" s="199">
        <f t="shared" si="1307"/>
        <v>0</v>
      </c>
      <c r="K2692" s="199">
        <f t="shared" si="1306"/>
        <v>500</v>
      </c>
    </row>
    <row r="2693" spans="1:11" s="152" customFormat="1" ht="30" x14ac:dyDescent="0.2">
      <c r="A2693" s="213" t="s">
        <v>945</v>
      </c>
      <c r="B2693" s="213" t="s">
        <v>821</v>
      </c>
      <c r="C2693" s="214">
        <v>43</v>
      </c>
      <c r="D2693" s="215" t="s">
        <v>25</v>
      </c>
      <c r="E2693" s="188">
        <v>4541</v>
      </c>
      <c r="F2693" s="228" t="s">
        <v>791</v>
      </c>
      <c r="G2693" s="208"/>
      <c r="H2693" s="222">
        <v>150000</v>
      </c>
      <c r="I2693" s="222">
        <v>149500</v>
      </c>
      <c r="J2693" s="222"/>
      <c r="K2693" s="222">
        <f t="shared" si="1306"/>
        <v>500</v>
      </c>
    </row>
    <row r="2694" spans="1:11" x14ac:dyDescent="0.2">
      <c r="A2694" s="330" t="s">
        <v>945</v>
      </c>
      <c r="B2694" s="330" t="s">
        <v>821</v>
      </c>
      <c r="C2694" s="285">
        <v>559</v>
      </c>
      <c r="D2694" s="330"/>
      <c r="E2694" s="286">
        <v>31</v>
      </c>
      <c r="F2694" s="287"/>
      <c r="G2694" s="287"/>
      <c r="H2694" s="317">
        <f>H2695+H2697</f>
        <v>306000</v>
      </c>
      <c r="I2694" s="317">
        <f>I2695+I2697</f>
        <v>0</v>
      </c>
      <c r="J2694" s="317">
        <f>J2695+J2697</f>
        <v>127000</v>
      </c>
      <c r="K2694" s="317">
        <f t="shared" si="1306"/>
        <v>433000</v>
      </c>
    </row>
    <row r="2695" spans="1:11" s="152" customFormat="1" x14ac:dyDescent="0.2">
      <c r="A2695" s="326" t="s">
        <v>945</v>
      </c>
      <c r="B2695" s="326" t="s">
        <v>821</v>
      </c>
      <c r="C2695" s="327">
        <v>559</v>
      </c>
      <c r="D2695" s="322"/>
      <c r="E2695" s="187">
        <v>311</v>
      </c>
      <c r="F2695" s="230"/>
      <c r="G2695" s="328"/>
      <c r="H2695" s="199">
        <f t="shared" ref="H2695:J2695" si="1308">H2696</f>
        <v>263500</v>
      </c>
      <c r="I2695" s="199">
        <f t="shared" si="1308"/>
        <v>0</v>
      </c>
      <c r="J2695" s="199">
        <f t="shared" si="1308"/>
        <v>107500</v>
      </c>
      <c r="K2695" s="199">
        <f t="shared" si="1306"/>
        <v>371000</v>
      </c>
    </row>
    <row r="2696" spans="1:11" ht="15" x14ac:dyDescent="0.2">
      <c r="A2696" s="213" t="s">
        <v>945</v>
      </c>
      <c r="B2696" s="213" t="s">
        <v>821</v>
      </c>
      <c r="C2696" s="214">
        <v>559</v>
      </c>
      <c r="D2696" s="215" t="s">
        <v>25</v>
      </c>
      <c r="E2696" s="188">
        <v>3111</v>
      </c>
      <c r="F2696" s="228" t="s">
        <v>19</v>
      </c>
      <c r="H2696" s="222">
        <v>263500</v>
      </c>
      <c r="I2696" s="222"/>
      <c r="J2696" s="222">
        <v>107500</v>
      </c>
      <c r="K2696" s="222">
        <f t="shared" si="1306"/>
        <v>371000</v>
      </c>
    </row>
    <row r="2697" spans="1:11" s="152" customFormat="1" x14ac:dyDescent="0.2">
      <c r="A2697" s="247" t="s">
        <v>945</v>
      </c>
      <c r="B2697" s="247" t="s">
        <v>821</v>
      </c>
      <c r="C2697" s="237">
        <v>559</v>
      </c>
      <c r="D2697" s="238"/>
      <c r="E2697" s="203">
        <v>313</v>
      </c>
      <c r="F2697" s="231"/>
      <c r="G2697" s="328"/>
      <c r="H2697" s="199">
        <f>H2698</f>
        <v>42500</v>
      </c>
      <c r="I2697" s="199">
        <f>I2698</f>
        <v>0</v>
      </c>
      <c r="J2697" s="199">
        <f>J2698</f>
        <v>19500</v>
      </c>
      <c r="K2697" s="199">
        <f t="shared" si="1306"/>
        <v>62000</v>
      </c>
    </row>
    <row r="2698" spans="1:11" ht="15" x14ac:dyDescent="0.2">
      <c r="A2698" s="213" t="s">
        <v>945</v>
      </c>
      <c r="B2698" s="213" t="s">
        <v>821</v>
      </c>
      <c r="C2698" s="214">
        <v>559</v>
      </c>
      <c r="D2698" s="215" t="s">
        <v>25</v>
      </c>
      <c r="E2698" s="188">
        <v>3132</v>
      </c>
      <c r="F2698" s="228" t="s">
        <v>280</v>
      </c>
      <c r="H2698" s="222">
        <v>42500</v>
      </c>
      <c r="I2698" s="222"/>
      <c r="J2698" s="222">
        <v>19500</v>
      </c>
      <c r="K2698" s="222">
        <f t="shared" si="1306"/>
        <v>62000</v>
      </c>
    </row>
    <row r="2699" spans="1:11" x14ac:dyDescent="0.2">
      <c r="A2699" s="330" t="s">
        <v>945</v>
      </c>
      <c r="B2699" s="330" t="s">
        <v>821</v>
      </c>
      <c r="C2699" s="285">
        <v>559</v>
      </c>
      <c r="D2699" s="330"/>
      <c r="E2699" s="286">
        <v>32</v>
      </c>
      <c r="F2699" s="287"/>
      <c r="G2699" s="287"/>
      <c r="H2699" s="317">
        <f>H2700+H2703</f>
        <v>179350</v>
      </c>
      <c r="I2699" s="317">
        <f>I2700+I2703</f>
        <v>0</v>
      </c>
      <c r="J2699" s="317">
        <f>J2700+J2703</f>
        <v>900</v>
      </c>
      <c r="K2699" s="317">
        <f t="shared" si="1306"/>
        <v>180250</v>
      </c>
    </row>
    <row r="2700" spans="1:11" s="152" customFormat="1" x14ac:dyDescent="0.2">
      <c r="A2700" s="326" t="s">
        <v>945</v>
      </c>
      <c r="B2700" s="326" t="s">
        <v>821</v>
      </c>
      <c r="C2700" s="327">
        <v>559</v>
      </c>
      <c r="D2700" s="322"/>
      <c r="E2700" s="187">
        <v>321</v>
      </c>
      <c r="F2700" s="230"/>
      <c r="G2700" s="328"/>
      <c r="H2700" s="199">
        <f>H2701+H2702</f>
        <v>17850</v>
      </c>
      <c r="I2700" s="199">
        <f>I2701+I2702</f>
        <v>0</v>
      </c>
      <c r="J2700" s="199">
        <f>J2701+J2702</f>
        <v>900</v>
      </c>
      <c r="K2700" s="199">
        <f t="shared" si="1306"/>
        <v>18750</v>
      </c>
    </row>
    <row r="2701" spans="1:11" ht="15" x14ac:dyDescent="0.2">
      <c r="A2701" s="213" t="s">
        <v>945</v>
      </c>
      <c r="B2701" s="213" t="s">
        <v>821</v>
      </c>
      <c r="C2701" s="214">
        <v>559</v>
      </c>
      <c r="D2701" s="215" t="s">
        <v>25</v>
      </c>
      <c r="E2701" s="188">
        <v>3211</v>
      </c>
      <c r="F2701" s="228" t="s">
        <v>110</v>
      </c>
      <c r="H2701" s="222">
        <v>12750</v>
      </c>
      <c r="I2701" s="222"/>
      <c r="J2701" s="222"/>
      <c r="K2701" s="222">
        <f t="shared" si="1306"/>
        <v>12750</v>
      </c>
    </row>
    <row r="2702" spans="1:11" s="152" customFormat="1" ht="30" x14ac:dyDescent="0.2">
      <c r="A2702" s="213" t="s">
        <v>945</v>
      </c>
      <c r="B2702" s="213" t="s">
        <v>821</v>
      </c>
      <c r="C2702" s="214">
        <v>559</v>
      </c>
      <c r="D2702" s="215" t="s">
        <v>25</v>
      </c>
      <c r="E2702" s="188">
        <v>3212</v>
      </c>
      <c r="F2702" s="228" t="s">
        <v>111</v>
      </c>
      <c r="G2702" s="208"/>
      <c r="H2702" s="222">
        <v>5100</v>
      </c>
      <c r="I2702" s="222"/>
      <c r="J2702" s="222">
        <v>900</v>
      </c>
      <c r="K2702" s="222">
        <f t="shared" si="1306"/>
        <v>6000</v>
      </c>
    </row>
    <row r="2703" spans="1:11" x14ac:dyDescent="0.2">
      <c r="A2703" s="326" t="s">
        <v>945</v>
      </c>
      <c r="B2703" s="326" t="s">
        <v>821</v>
      </c>
      <c r="C2703" s="327">
        <v>559</v>
      </c>
      <c r="D2703" s="322"/>
      <c r="E2703" s="187">
        <v>323</v>
      </c>
      <c r="F2703" s="230"/>
      <c r="G2703" s="328"/>
      <c r="H2703" s="199">
        <f>H2704+H2705+H2707+H2706</f>
        <v>161500</v>
      </c>
      <c r="I2703" s="199">
        <f>I2704+I2705+I2707+I2706</f>
        <v>0</v>
      </c>
      <c r="J2703" s="199">
        <f>J2704+J2705+J2707+J2706</f>
        <v>0</v>
      </c>
      <c r="K2703" s="199">
        <f t="shared" si="1306"/>
        <v>161500</v>
      </c>
    </row>
    <row r="2704" spans="1:11" s="152" customFormat="1" x14ac:dyDescent="0.2">
      <c r="A2704" s="213" t="s">
        <v>945</v>
      </c>
      <c r="B2704" s="213" t="s">
        <v>821</v>
      </c>
      <c r="C2704" s="214">
        <v>559</v>
      </c>
      <c r="D2704" s="215" t="s">
        <v>25</v>
      </c>
      <c r="E2704" s="188">
        <v>3231</v>
      </c>
      <c r="F2704" s="228" t="s">
        <v>117</v>
      </c>
      <c r="G2704" s="208"/>
      <c r="H2704" s="222">
        <v>17000</v>
      </c>
      <c r="I2704" s="222"/>
      <c r="J2704" s="222"/>
      <c r="K2704" s="222">
        <f t="shared" si="1306"/>
        <v>17000</v>
      </c>
    </row>
    <row r="2705" spans="1:11" ht="15" x14ac:dyDescent="0.2">
      <c r="A2705" s="213" t="s">
        <v>945</v>
      </c>
      <c r="B2705" s="213" t="s">
        <v>821</v>
      </c>
      <c r="C2705" s="214">
        <v>559</v>
      </c>
      <c r="D2705" s="215" t="s">
        <v>25</v>
      </c>
      <c r="E2705" s="188">
        <v>3233</v>
      </c>
      <c r="F2705" s="228" t="s">
        <v>119</v>
      </c>
      <c r="H2705" s="222">
        <v>38250</v>
      </c>
      <c r="I2705" s="222"/>
      <c r="J2705" s="222"/>
      <c r="K2705" s="222">
        <f t="shared" si="1306"/>
        <v>38250</v>
      </c>
    </row>
    <row r="2706" spans="1:11" ht="15" x14ac:dyDescent="0.2">
      <c r="A2706" s="213" t="s">
        <v>945</v>
      </c>
      <c r="B2706" s="213" t="s">
        <v>821</v>
      </c>
      <c r="C2706" s="214">
        <v>559</v>
      </c>
      <c r="D2706" s="215" t="s">
        <v>25</v>
      </c>
      <c r="E2706" s="188">
        <v>3237</v>
      </c>
      <c r="F2706" s="228" t="s">
        <v>36</v>
      </c>
      <c r="H2706" s="222">
        <v>85000</v>
      </c>
      <c r="I2706" s="222"/>
      <c r="J2706" s="222"/>
      <c r="K2706" s="222">
        <f t="shared" si="1306"/>
        <v>85000</v>
      </c>
    </row>
    <row r="2707" spans="1:11" s="152" customFormat="1" x14ac:dyDescent="0.2">
      <c r="A2707" s="213" t="s">
        <v>945</v>
      </c>
      <c r="B2707" s="213" t="s">
        <v>821</v>
      </c>
      <c r="C2707" s="214">
        <v>559</v>
      </c>
      <c r="D2707" s="215" t="s">
        <v>25</v>
      </c>
      <c r="E2707" s="188">
        <v>3239</v>
      </c>
      <c r="F2707" s="228" t="s">
        <v>41</v>
      </c>
      <c r="G2707" s="208"/>
      <c r="H2707" s="222">
        <v>21250</v>
      </c>
      <c r="I2707" s="222"/>
      <c r="J2707" s="222"/>
      <c r="K2707" s="222">
        <f t="shared" si="1306"/>
        <v>21250</v>
      </c>
    </row>
    <row r="2708" spans="1:11" x14ac:dyDescent="0.2">
      <c r="A2708" s="330" t="s">
        <v>945</v>
      </c>
      <c r="B2708" s="330" t="s">
        <v>821</v>
      </c>
      <c r="C2708" s="285">
        <v>559</v>
      </c>
      <c r="D2708" s="330"/>
      <c r="E2708" s="286">
        <v>42</v>
      </c>
      <c r="F2708" s="287"/>
      <c r="G2708" s="287"/>
      <c r="H2708" s="317">
        <f>H2711+H2709+H2713</f>
        <v>2039000</v>
      </c>
      <c r="I2708" s="317">
        <f>I2711+I2709+I2713</f>
        <v>0</v>
      </c>
      <c r="J2708" s="317">
        <f>J2711+J2709+J2713</f>
        <v>0</v>
      </c>
      <c r="K2708" s="317">
        <f t="shared" si="1306"/>
        <v>2039000</v>
      </c>
    </row>
    <row r="2709" spans="1:11" s="152" customFormat="1" x14ac:dyDescent="0.2">
      <c r="A2709" s="326" t="s">
        <v>945</v>
      </c>
      <c r="B2709" s="326" t="s">
        <v>821</v>
      </c>
      <c r="C2709" s="327">
        <v>559</v>
      </c>
      <c r="D2709" s="322"/>
      <c r="E2709" s="187">
        <v>421</v>
      </c>
      <c r="F2709" s="230"/>
      <c r="G2709" s="328"/>
      <c r="H2709" s="199">
        <f t="shared" ref="H2709:J2713" si="1309">H2710</f>
        <v>1449000</v>
      </c>
      <c r="I2709" s="199">
        <f t="shared" si="1309"/>
        <v>0</v>
      </c>
      <c r="J2709" s="199">
        <f t="shared" si="1309"/>
        <v>0</v>
      </c>
      <c r="K2709" s="199">
        <f t="shared" si="1306"/>
        <v>1449000</v>
      </c>
    </row>
    <row r="2710" spans="1:11" ht="15" x14ac:dyDescent="0.2">
      <c r="A2710" s="213" t="s">
        <v>945</v>
      </c>
      <c r="B2710" s="213" t="s">
        <v>821</v>
      </c>
      <c r="C2710" s="214">
        <v>559</v>
      </c>
      <c r="D2710" s="215" t="s">
        <v>25</v>
      </c>
      <c r="E2710" s="188">
        <v>4212</v>
      </c>
      <c r="F2710" s="228" t="s">
        <v>699</v>
      </c>
      <c r="H2710" s="222">
        <v>1449000</v>
      </c>
      <c r="I2710" s="222"/>
      <c r="J2710" s="222"/>
      <c r="K2710" s="222">
        <f t="shared" si="1306"/>
        <v>1449000</v>
      </c>
    </row>
    <row r="2711" spans="1:11" s="152" customFormat="1" x14ac:dyDescent="0.2">
      <c r="A2711" s="326" t="s">
        <v>945</v>
      </c>
      <c r="B2711" s="326" t="s">
        <v>821</v>
      </c>
      <c r="C2711" s="327">
        <v>559</v>
      </c>
      <c r="D2711" s="322"/>
      <c r="E2711" s="187">
        <v>422</v>
      </c>
      <c r="F2711" s="230"/>
      <c r="G2711" s="328"/>
      <c r="H2711" s="199">
        <f t="shared" si="1309"/>
        <v>425000</v>
      </c>
      <c r="I2711" s="199">
        <f t="shared" si="1309"/>
        <v>0</v>
      </c>
      <c r="J2711" s="199">
        <f t="shared" si="1309"/>
        <v>0</v>
      </c>
      <c r="K2711" s="199">
        <f t="shared" si="1306"/>
        <v>425000</v>
      </c>
    </row>
    <row r="2712" spans="1:11" ht="15" x14ac:dyDescent="0.2">
      <c r="A2712" s="213" t="s">
        <v>945</v>
      </c>
      <c r="B2712" s="213" t="s">
        <v>821</v>
      </c>
      <c r="C2712" s="214">
        <v>559</v>
      </c>
      <c r="D2712" s="215" t="s">
        <v>25</v>
      </c>
      <c r="E2712" s="188">
        <v>4227</v>
      </c>
      <c r="F2712" s="228" t="s">
        <v>787</v>
      </c>
      <c r="H2712" s="222">
        <v>425000</v>
      </c>
      <c r="I2712" s="222"/>
      <c r="J2712" s="222"/>
      <c r="K2712" s="222">
        <f t="shared" si="1306"/>
        <v>425000</v>
      </c>
    </row>
    <row r="2713" spans="1:11" x14ac:dyDescent="0.2">
      <c r="A2713" s="326" t="s">
        <v>945</v>
      </c>
      <c r="B2713" s="326" t="s">
        <v>821</v>
      </c>
      <c r="C2713" s="327">
        <v>559</v>
      </c>
      <c r="D2713" s="322"/>
      <c r="E2713" s="187">
        <v>423</v>
      </c>
      <c r="F2713" s="230"/>
      <c r="G2713" s="328"/>
      <c r="H2713" s="199">
        <f t="shared" si="1309"/>
        <v>165000</v>
      </c>
      <c r="I2713" s="199">
        <f t="shared" si="1309"/>
        <v>0</v>
      </c>
      <c r="J2713" s="199">
        <f t="shared" si="1309"/>
        <v>0</v>
      </c>
      <c r="K2713" s="199">
        <f t="shared" si="1306"/>
        <v>165000</v>
      </c>
    </row>
    <row r="2714" spans="1:11" s="152" customFormat="1" x14ac:dyDescent="0.2">
      <c r="A2714" s="213" t="s">
        <v>945</v>
      </c>
      <c r="B2714" s="213" t="s">
        <v>821</v>
      </c>
      <c r="C2714" s="214">
        <v>559</v>
      </c>
      <c r="D2714" s="215" t="s">
        <v>25</v>
      </c>
      <c r="E2714" s="188">
        <v>4231</v>
      </c>
      <c r="F2714" s="228" t="s">
        <v>128</v>
      </c>
      <c r="G2714" s="208"/>
      <c r="H2714" s="222">
        <v>165000</v>
      </c>
      <c r="I2714" s="222"/>
      <c r="J2714" s="222"/>
      <c r="K2714" s="222">
        <f t="shared" si="1306"/>
        <v>165000</v>
      </c>
    </row>
    <row r="2715" spans="1:11" x14ac:dyDescent="0.2">
      <c r="A2715" s="330" t="s">
        <v>945</v>
      </c>
      <c r="B2715" s="330" t="s">
        <v>821</v>
      </c>
      <c r="C2715" s="285">
        <v>559</v>
      </c>
      <c r="D2715" s="330"/>
      <c r="E2715" s="286">
        <v>45</v>
      </c>
      <c r="F2715" s="287"/>
      <c r="G2715" s="287"/>
      <c r="H2715" s="317">
        <f>H2716+H2718</f>
        <v>1000</v>
      </c>
      <c r="I2715" s="317">
        <f>I2716+I2718</f>
        <v>0</v>
      </c>
      <c r="J2715" s="317">
        <f>J2716+J2718</f>
        <v>0</v>
      </c>
      <c r="K2715" s="317">
        <f t="shared" si="1306"/>
        <v>1000</v>
      </c>
    </row>
    <row r="2716" spans="1:11" s="179" customFormat="1" x14ac:dyDescent="0.2">
      <c r="A2716" s="326" t="s">
        <v>945</v>
      </c>
      <c r="B2716" s="326" t="s">
        <v>821</v>
      </c>
      <c r="C2716" s="327">
        <v>559</v>
      </c>
      <c r="D2716" s="322"/>
      <c r="E2716" s="187">
        <v>452</v>
      </c>
      <c r="F2716" s="230"/>
      <c r="G2716" s="328"/>
      <c r="H2716" s="199">
        <f t="shared" ref="H2716:J2716" si="1310">H2717</f>
        <v>500</v>
      </c>
      <c r="I2716" s="199">
        <f t="shared" si="1310"/>
        <v>0</v>
      </c>
      <c r="J2716" s="199">
        <f t="shared" si="1310"/>
        <v>0</v>
      </c>
      <c r="K2716" s="199">
        <f t="shared" si="1306"/>
        <v>500</v>
      </c>
    </row>
    <row r="2717" spans="1:11" s="152" customFormat="1" x14ac:dyDescent="0.2">
      <c r="A2717" s="213" t="s">
        <v>945</v>
      </c>
      <c r="B2717" s="213" t="s">
        <v>821</v>
      </c>
      <c r="C2717" s="214">
        <v>559</v>
      </c>
      <c r="D2717" s="215" t="s">
        <v>25</v>
      </c>
      <c r="E2717" s="188">
        <v>4521</v>
      </c>
      <c r="F2717" s="228" t="s">
        <v>137</v>
      </c>
      <c r="G2717" s="208"/>
      <c r="H2717" s="222">
        <v>500</v>
      </c>
      <c r="I2717" s="222"/>
      <c r="J2717" s="222"/>
      <c r="K2717" s="222">
        <f t="shared" si="1306"/>
        <v>500</v>
      </c>
    </row>
    <row r="2718" spans="1:11" x14ac:dyDescent="0.2">
      <c r="A2718" s="326" t="s">
        <v>945</v>
      </c>
      <c r="B2718" s="326" t="s">
        <v>821</v>
      </c>
      <c r="C2718" s="327">
        <v>559</v>
      </c>
      <c r="D2718" s="322"/>
      <c r="E2718" s="187">
        <v>454</v>
      </c>
      <c r="F2718" s="230"/>
      <c r="G2718" s="328"/>
      <c r="H2718" s="199">
        <f t="shared" ref="H2718:J2718" si="1311">H2719</f>
        <v>500</v>
      </c>
      <c r="I2718" s="199">
        <f t="shared" si="1311"/>
        <v>0</v>
      </c>
      <c r="J2718" s="199">
        <f t="shared" si="1311"/>
        <v>0</v>
      </c>
      <c r="K2718" s="199">
        <f t="shared" si="1306"/>
        <v>500</v>
      </c>
    </row>
    <row r="2719" spans="1:11" s="152" customFormat="1" ht="30" x14ac:dyDescent="0.2">
      <c r="A2719" s="213" t="s">
        <v>945</v>
      </c>
      <c r="B2719" s="213" t="s">
        <v>821</v>
      </c>
      <c r="C2719" s="214">
        <v>559</v>
      </c>
      <c r="D2719" s="215" t="s">
        <v>25</v>
      </c>
      <c r="E2719" s="188">
        <v>4541</v>
      </c>
      <c r="F2719" s="228" t="s">
        <v>791</v>
      </c>
      <c r="G2719" s="208"/>
      <c r="H2719" s="222">
        <v>500</v>
      </c>
      <c r="I2719" s="222"/>
      <c r="J2719" s="222"/>
      <c r="K2719" s="222">
        <f t="shared" si="1306"/>
        <v>500</v>
      </c>
    </row>
    <row r="2720" spans="1:11" ht="67.5" x14ac:dyDescent="0.2">
      <c r="A2720" s="296" t="s">
        <v>945</v>
      </c>
      <c r="B2720" s="296" t="s">
        <v>879</v>
      </c>
      <c r="C2720" s="296"/>
      <c r="D2720" s="296"/>
      <c r="E2720" s="297"/>
      <c r="F2720" s="299" t="s">
        <v>796</v>
      </c>
      <c r="G2720" s="300" t="s">
        <v>688</v>
      </c>
      <c r="H2720" s="301">
        <f>H2721+H2724</f>
        <v>1200000</v>
      </c>
      <c r="I2720" s="301">
        <f>I2721+I2724</f>
        <v>0</v>
      </c>
      <c r="J2720" s="301">
        <f>J2721+J2724</f>
        <v>200000</v>
      </c>
      <c r="K2720" s="301">
        <f t="shared" si="1306"/>
        <v>1400000</v>
      </c>
    </row>
    <row r="2721" spans="1:11" s="152" customFormat="1" x14ac:dyDescent="0.2">
      <c r="A2721" s="330" t="s">
        <v>945</v>
      </c>
      <c r="B2721" s="330" t="s">
        <v>879</v>
      </c>
      <c r="C2721" s="285">
        <v>43</v>
      </c>
      <c r="D2721" s="330"/>
      <c r="E2721" s="286">
        <v>42</v>
      </c>
      <c r="F2721" s="287"/>
      <c r="G2721" s="287"/>
      <c r="H2721" s="317">
        <f t="shared" ref="H2721:J2735" si="1312">H2722</f>
        <v>200000</v>
      </c>
      <c r="I2721" s="317">
        <f t="shared" si="1312"/>
        <v>0</v>
      </c>
      <c r="J2721" s="317">
        <f t="shared" si="1312"/>
        <v>200000</v>
      </c>
      <c r="K2721" s="317">
        <f t="shared" si="1306"/>
        <v>400000</v>
      </c>
    </row>
    <row r="2722" spans="1:11" s="223" customFormat="1" x14ac:dyDescent="0.2">
      <c r="A2722" s="326" t="s">
        <v>945</v>
      </c>
      <c r="B2722" s="326" t="s">
        <v>879</v>
      </c>
      <c r="C2722" s="327">
        <v>43</v>
      </c>
      <c r="D2722" s="322"/>
      <c r="E2722" s="187">
        <v>421</v>
      </c>
      <c r="F2722" s="230"/>
      <c r="G2722" s="328"/>
      <c r="H2722" s="199">
        <f t="shared" si="1312"/>
        <v>200000</v>
      </c>
      <c r="I2722" s="199">
        <f t="shared" si="1312"/>
        <v>0</v>
      </c>
      <c r="J2722" s="199">
        <f t="shared" si="1312"/>
        <v>200000</v>
      </c>
      <c r="K2722" s="199">
        <f t="shared" si="1306"/>
        <v>400000</v>
      </c>
    </row>
    <row r="2723" spans="1:11" s="223" customFormat="1" ht="15" x14ac:dyDescent="0.2">
      <c r="A2723" s="213" t="s">
        <v>945</v>
      </c>
      <c r="B2723" s="213" t="s">
        <v>879</v>
      </c>
      <c r="C2723" s="214">
        <v>43</v>
      </c>
      <c r="D2723" s="215" t="s">
        <v>25</v>
      </c>
      <c r="E2723" s="188">
        <v>4214</v>
      </c>
      <c r="F2723" s="228" t="s">
        <v>154</v>
      </c>
      <c r="G2723" s="208"/>
      <c r="H2723" s="222">
        <v>200000</v>
      </c>
      <c r="I2723" s="222"/>
      <c r="J2723" s="222">
        <v>200000</v>
      </c>
      <c r="K2723" s="222">
        <f t="shared" si="1306"/>
        <v>400000</v>
      </c>
    </row>
    <row r="2724" spans="1:11" s="223" customFormat="1" x14ac:dyDescent="0.2">
      <c r="A2724" s="330" t="s">
        <v>945</v>
      </c>
      <c r="B2724" s="330" t="s">
        <v>879</v>
      </c>
      <c r="C2724" s="285">
        <v>52</v>
      </c>
      <c r="D2724" s="330"/>
      <c r="E2724" s="286">
        <v>42</v>
      </c>
      <c r="F2724" s="287"/>
      <c r="G2724" s="287"/>
      <c r="H2724" s="317">
        <f t="shared" si="1312"/>
        <v>1000000</v>
      </c>
      <c r="I2724" s="317">
        <f t="shared" si="1312"/>
        <v>0</v>
      </c>
      <c r="J2724" s="317">
        <f t="shared" si="1312"/>
        <v>0</v>
      </c>
      <c r="K2724" s="317">
        <f t="shared" si="1306"/>
        <v>1000000</v>
      </c>
    </row>
    <row r="2725" spans="1:11" s="223" customFormat="1" x14ac:dyDescent="0.2">
      <c r="A2725" s="326" t="s">
        <v>945</v>
      </c>
      <c r="B2725" s="326" t="s">
        <v>879</v>
      </c>
      <c r="C2725" s="327">
        <v>52</v>
      </c>
      <c r="D2725" s="322"/>
      <c r="E2725" s="187">
        <v>421</v>
      </c>
      <c r="F2725" s="230"/>
      <c r="G2725" s="328"/>
      <c r="H2725" s="199">
        <f t="shared" si="1312"/>
        <v>1000000</v>
      </c>
      <c r="I2725" s="199">
        <f t="shared" si="1312"/>
        <v>0</v>
      </c>
      <c r="J2725" s="199">
        <f t="shared" si="1312"/>
        <v>0</v>
      </c>
      <c r="K2725" s="199">
        <f t="shared" si="1306"/>
        <v>1000000</v>
      </c>
    </row>
    <row r="2726" spans="1:11" s="152" customFormat="1" x14ac:dyDescent="0.2">
      <c r="A2726" s="213" t="s">
        <v>945</v>
      </c>
      <c r="B2726" s="213" t="s">
        <v>879</v>
      </c>
      <c r="C2726" s="214">
        <v>52</v>
      </c>
      <c r="D2726" s="215" t="s">
        <v>25</v>
      </c>
      <c r="E2726" s="188">
        <v>4214</v>
      </c>
      <c r="F2726" s="228" t="s">
        <v>154</v>
      </c>
      <c r="G2726" s="208"/>
      <c r="H2726" s="222">
        <v>1000000</v>
      </c>
      <c r="I2726" s="222"/>
      <c r="J2726" s="222"/>
      <c r="K2726" s="222">
        <f t="shared" si="1306"/>
        <v>1000000</v>
      </c>
    </row>
    <row r="2727" spans="1:11" ht="78.75" x14ac:dyDescent="0.2">
      <c r="A2727" s="296" t="s">
        <v>945</v>
      </c>
      <c r="B2727" s="296" t="s">
        <v>880</v>
      </c>
      <c r="C2727" s="296"/>
      <c r="D2727" s="296"/>
      <c r="E2727" s="297"/>
      <c r="F2727" s="299" t="s">
        <v>797</v>
      </c>
      <c r="G2727" s="300" t="s">
        <v>688</v>
      </c>
      <c r="H2727" s="301">
        <f>H2728+H2731</f>
        <v>5700000</v>
      </c>
      <c r="I2727" s="301">
        <f>I2728+I2731</f>
        <v>0</v>
      </c>
      <c r="J2727" s="301">
        <f>J2728+J2731</f>
        <v>200000</v>
      </c>
      <c r="K2727" s="301">
        <f t="shared" si="1306"/>
        <v>5900000</v>
      </c>
    </row>
    <row r="2728" spans="1:11" s="223" customFormat="1" x14ac:dyDescent="0.2">
      <c r="A2728" s="330" t="s">
        <v>945</v>
      </c>
      <c r="B2728" s="330" t="s">
        <v>880</v>
      </c>
      <c r="C2728" s="285">
        <v>43</v>
      </c>
      <c r="D2728" s="330"/>
      <c r="E2728" s="286">
        <v>42</v>
      </c>
      <c r="F2728" s="287"/>
      <c r="G2728" s="287"/>
      <c r="H2728" s="317">
        <f t="shared" si="1312"/>
        <v>200000</v>
      </c>
      <c r="I2728" s="317">
        <f t="shared" si="1312"/>
        <v>0</v>
      </c>
      <c r="J2728" s="317">
        <f t="shared" si="1312"/>
        <v>200000</v>
      </c>
      <c r="K2728" s="317">
        <f t="shared" si="1306"/>
        <v>400000</v>
      </c>
    </row>
    <row r="2729" spans="1:11" s="152" customFormat="1" x14ac:dyDescent="0.2">
      <c r="A2729" s="326" t="s">
        <v>945</v>
      </c>
      <c r="B2729" s="326" t="s">
        <v>880</v>
      </c>
      <c r="C2729" s="327">
        <v>43</v>
      </c>
      <c r="D2729" s="322"/>
      <c r="E2729" s="187">
        <v>421</v>
      </c>
      <c r="F2729" s="230"/>
      <c r="G2729" s="328"/>
      <c r="H2729" s="199">
        <f t="shared" si="1312"/>
        <v>200000</v>
      </c>
      <c r="I2729" s="199">
        <f t="shared" si="1312"/>
        <v>0</v>
      </c>
      <c r="J2729" s="199">
        <f t="shared" si="1312"/>
        <v>200000</v>
      </c>
      <c r="K2729" s="199">
        <f t="shared" si="1306"/>
        <v>400000</v>
      </c>
    </row>
    <row r="2730" spans="1:11" s="223" customFormat="1" ht="15" x14ac:dyDescent="0.2">
      <c r="A2730" s="213" t="s">
        <v>945</v>
      </c>
      <c r="B2730" s="213" t="s">
        <v>880</v>
      </c>
      <c r="C2730" s="214">
        <v>43</v>
      </c>
      <c r="D2730" s="215" t="s">
        <v>25</v>
      </c>
      <c r="E2730" s="188">
        <v>4214</v>
      </c>
      <c r="F2730" s="228" t="s">
        <v>154</v>
      </c>
      <c r="G2730" s="208"/>
      <c r="H2730" s="222">
        <v>200000</v>
      </c>
      <c r="I2730" s="222"/>
      <c r="J2730" s="222">
        <v>200000</v>
      </c>
      <c r="K2730" s="222">
        <f t="shared" si="1306"/>
        <v>400000</v>
      </c>
    </row>
    <row r="2731" spans="1:11" s="223" customFormat="1" x14ac:dyDescent="0.2">
      <c r="A2731" s="330" t="s">
        <v>945</v>
      </c>
      <c r="B2731" s="330" t="s">
        <v>880</v>
      </c>
      <c r="C2731" s="285">
        <v>52</v>
      </c>
      <c r="D2731" s="330"/>
      <c r="E2731" s="286">
        <v>42</v>
      </c>
      <c r="F2731" s="287"/>
      <c r="G2731" s="287"/>
      <c r="H2731" s="317">
        <f t="shared" si="1312"/>
        <v>5500000</v>
      </c>
      <c r="I2731" s="317">
        <f t="shared" si="1312"/>
        <v>0</v>
      </c>
      <c r="J2731" s="317">
        <f t="shared" si="1312"/>
        <v>0</v>
      </c>
      <c r="K2731" s="317">
        <f t="shared" si="1306"/>
        <v>5500000</v>
      </c>
    </row>
    <row r="2732" spans="1:11" s="223" customFormat="1" x14ac:dyDescent="0.2">
      <c r="A2732" s="326" t="s">
        <v>945</v>
      </c>
      <c r="B2732" s="326" t="s">
        <v>880</v>
      </c>
      <c r="C2732" s="327">
        <v>52</v>
      </c>
      <c r="D2732" s="322"/>
      <c r="E2732" s="187">
        <v>421</v>
      </c>
      <c r="F2732" s="230"/>
      <c r="G2732" s="328"/>
      <c r="H2732" s="199">
        <f t="shared" si="1312"/>
        <v>5500000</v>
      </c>
      <c r="I2732" s="199">
        <f t="shared" si="1312"/>
        <v>0</v>
      </c>
      <c r="J2732" s="199">
        <f t="shared" si="1312"/>
        <v>0</v>
      </c>
      <c r="K2732" s="199">
        <f t="shared" si="1306"/>
        <v>5500000</v>
      </c>
    </row>
    <row r="2733" spans="1:11" s="223" customFormat="1" ht="15" x14ac:dyDescent="0.2">
      <c r="A2733" s="213" t="s">
        <v>945</v>
      </c>
      <c r="B2733" s="213" t="s">
        <v>880</v>
      </c>
      <c r="C2733" s="214">
        <v>52</v>
      </c>
      <c r="D2733" s="215" t="s">
        <v>25</v>
      </c>
      <c r="E2733" s="188">
        <v>4214</v>
      </c>
      <c r="F2733" s="228" t="s">
        <v>154</v>
      </c>
      <c r="G2733" s="208"/>
      <c r="H2733" s="222">
        <v>5500000</v>
      </c>
      <c r="I2733" s="222"/>
      <c r="J2733" s="222"/>
      <c r="K2733" s="222">
        <f t="shared" si="1306"/>
        <v>5500000</v>
      </c>
    </row>
    <row r="2734" spans="1:11" s="167" customFormat="1" ht="67.5" x14ac:dyDescent="0.2">
      <c r="A2734" s="296" t="s">
        <v>945</v>
      </c>
      <c r="B2734" s="296" t="s">
        <v>881</v>
      </c>
      <c r="C2734" s="296"/>
      <c r="D2734" s="296"/>
      <c r="E2734" s="297"/>
      <c r="F2734" s="299" t="s">
        <v>798</v>
      </c>
      <c r="G2734" s="300" t="s">
        <v>688</v>
      </c>
      <c r="H2734" s="301">
        <f>H2735+H2738</f>
        <v>21200000</v>
      </c>
      <c r="I2734" s="301">
        <f>I2735+I2738</f>
        <v>0</v>
      </c>
      <c r="J2734" s="301">
        <f>J2735+J2738</f>
        <v>200000</v>
      </c>
      <c r="K2734" s="301">
        <f t="shared" si="1306"/>
        <v>21400000</v>
      </c>
    </row>
    <row r="2735" spans="1:11" s="223" customFormat="1" x14ac:dyDescent="0.2">
      <c r="A2735" s="330" t="s">
        <v>945</v>
      </c>
      <c r="B2735" s="330" t="s">
        <v>881</v>
      </c>
      <c r="C2735" s="285">
        <v>43</v>
      </c>
      <c r="D2735" s="330"/>
      <c r="E2735" s="286">
        <v>42</v>
      </c>
      <c r="F2735" s="287"/>
      <c r="G2735" s="287"/>
      <c r="H2735" s="317">
        <f t="shared" si="1312"/>
        <v>200000</v>
      </c>
      <c r="I2735" s="317">
        <f t="shared" si="1312"/>
        <v>0</v>
      </c>
      <c r="J2735" s="317">
        <f t="shared" si="1312"/>
        <v>200000</v>
      </c>
      <c r="K2735" s="317">
        <f t="shared" si="1306"/>
        <v>400000</v>
      </c>
    </row>
    <row r="2736" spans="1:11" s="223" customFormat="1" x14ac:dyDescent="0.2">
      <c r="A2736" s="326" t="s">
        <v>945</v>
      </c>
      <c r="B2736" s="326" t="s">
        <v>881</v>
      </c>
      <c r="C2736" s="327">
        <v>43</v>
      </c>
      <c r="D2736" s="322"/>
      <c r="E2736" s="187">
        <v>421</v>
      </c>
      <c r="F2736" s="230"/>
      <c r="G2736" s="328"/>
      <c r="H2736" s="199">
        <f t="shared" ref="H2736:J2739" si="1313">H2737</f>
        <v>200000</v>
      </c>
      <c r="I2736" s="199">
        <f t="shared" si="1313"/>
        <v>0</v>
      </c>
      <c r="J2736" s="199">
        <f t="shared" si="1313"/>
        <v>200000</v>
      </c>
      <c r="K2736" s="199">
        <f t="shared" si="1306"/>
        <v>400000</v>
      </c>
    </row>
    <row r="2737" spans="1:11" s="223" customFormat="1" ht="15" x14ac:dyDescent="0.2">
      <c r="A2737" s="213" t="s">
        <v>945</v>
      </c>
      <c r="B2737" s="213" t="s">
        <v>881</v>
      </c>
      <c r="C2737" s="214">
        <v>43</v>
      </c>
      <c r="D2737" s="215" t="s">
        <v>25</v>
      </c>
      <c r="E2737" s="188">
        <v>4214</v>
      </c>
      <c r="F2737" s="228" t="s">
        <v>154</v>
      </c>
      <c r="G2737" s="208"/>
      <c r="H2737" s="222">
        <v>200000</v>
      </c>
      <c r="I2737" s="222"/>
      <c r="J2737" s="222">
        <v>200000</v>
      </c>
      <c r="K2737" s="222">
        <f t="shared" si="1306"/>
        <v>400000</v>
      </c>
    </row>
    <row r="2738" spans="1:11" s="223" customFormat="1" x14ac:dyDescent="0.2">
      <c r="A2738" s="330" t="s">
        <v>945</v>
      </c>
      <c r="B2738" s="330" t="s">
        <v>881</v>
      </c>
      <c r="C2738" s="285">
        <v>52</v>
      </c>
      <c r="D2738" s="330"/>
      <c r="E2738" s="286">
        <v>42</v>
      </c>
      <c r="F2738" s="287"/>
      <c r="G2738" s="287"/>
      <c r="H2738" s="317">
        <f t="shared" si="1313"/>
        <v>21000000</v>
      </c>
      <c r="I2738" s="317">
        <f t="shared" si="1313"/>
        <v>0</v>
      </c>
      <c r="J2738" s="317">
        <f t="shared" si="1313"/>
        <v>0</v>
      </c>
      <c r="K2738" s="317">
        <f t="shared" si="1306"/>
        <v>21000000</v>
      </c>
    </row>
    <row r="2739" spans="1:11" s="223" customFormat="1" x14ac:dyDescent="0.2">
      <c r="A2739" s="326" t="s">
        <v>945</v>
      </c>
      <c r="B2739" s="326" t="s">
        <v>881</v>
      </c>
      <c r="C2739" s="327">
        <v>52</v>
      </c>
      <c r="D2739" s="322"/>
      <c r="E2739" s="187">
        <v>421</v>
      </c>
      <c r="F2739" s="230"/>
      <c r="G2739" s="328"/>
      <c r="H2739" s="199">
        <f t="shared" si="1313"/>
        <v>21000000</v>
      </c>
      <c r="I2739" s="199">
        <f t="shared" si="1313"/>
        <v>0</v>
      </c>
      <c r="J2739" s="199">
        <f t="shared" si="1313"/>
        <v>0</v>
      </c>
      <c r="K2739" s="199">
        <f t="shared" si="1306"/>
        <v>21000000</v>
      </c>
    </row>
    <row r="2740" spans="1:11" s="167" customFormat="1" x14ac:dyDescent="0.2">
      <c r="A2740" s="213" t="s">
        <v>945</v>
      </c>
      <c r="B2740" s="213" t="s">
        <v>881</v>
      </c>
      <c r="C2740" s="214">
        <v>52</v>
      </c>
      <c r="D2740" s="215" t="s">
        <v>25</v>
      </c>
      <c r="E2740" s="188">
        <v>4214</v>
      </c>
      <c r="F2740" s="228" t="s">
        <v>154</v>
      </c>
      <c r="G2740" s="208"/>
      <c r="H2740" s="222">
        <v>21000000</v>
      </c>
      <c r="I2740" s="222"/>
      <c r="J2740" s="222"/>
      <c r="K2740" s="222">
        <f t="shared" si="1306"/>
        <v>21000000</v>
      </c>
    </row>
    <row r="2741" spans="1:11" s="223" customFormat="1" x14ac:dyDescent="0.2">
      <c r="A2741" s="396" t="s">
        <v>936</v>
      </c>
      <c r="B2741" s="424" t="s">
        <v>750</v>
      </c>
      <c r="C2741" s="424"/>
      <c r="D2741" s="424"/>
      <c r="E2741" s="424"/>
      <c r="F2741" s="233" t="s">
        <v>737</v>
      </c>
      <c r="G2741" s="180"/>
      <c r="H2741" s="151">
        <f>H2742+H2792+H2816+H2823+H2827+H2879+H2904+H2946</f>
        <v>97180000</v>
      </c>
      <c r="I2741" s="151">
        <f>I2742+I2792+I2816+I2823+I2827+I2879+I2904+I2946</f>
        <v>69325500</v>
      </c>
      <c r="J2741" s="151">
        <f>J2742+J2792+J2816+J2823+J2827+J2879+J2904+J2946</f>
        <v>12520000</v>
      </c>
      <c r="K2741" s="151">
        <f t="shared" si="1306"/>
        <v>40374500</v>
      </c>
    </row>
    <row r="2742" spans="1:11" s="223" customFormat="1" ht="67.5" x14ac:dyDescent="0.2">
      <c r="A2742" s="296" t="s">
        <v>936</v>
      </c>
      <c r="B2742" s="296" t="s">
        <v>882</v>
      </c>
      <c r="C2742" s="296"/>
      <c r="D2742" s="296"/>
      <c r="E2742" s="297"/>
      <c r="F2742" s="299" t="s">
        <v>85</v>
      </c>
      <c r="G2742" s="300" t="s">
        <v>688</v>
      </c>
      <c r="H2742" s="301">
        <f>H2746+H2756+H2786+H2743</f>
        <v>4050000</v>
      </c>
      <c r="I2742" s="301">
        <f t="shared" ref="I2742:J2742" si="1314">I2746+I2756+I2786+I2743</f>
        <v>1917000</v>
      </c>
      <c r="J2742" s="301">
        <f t="shared" si="1314"/>
        <v>2762000</v>
      </c>
      <c r="K2742" s="301">
        <f t="shared" si="1306"/>
        <v>4895000</v>
      </c>
    </row>
    <row r="2743" spans="1:11" s="223" customFormat="1" x14ac:dyDescent="0.2">
      <c r="A2743" s="378" t="s">
        <v>936</v>
      </c>
      <c r="B2743" s="378" t="s">
        <v>882</v>
      </c>
      <c r="C2743" s="378">
        <v>11</v>
      </c>
      <c r="D2743" s="378"/>
      <c r="E2743" s="379">
        <v>32</v>
      </c>
      <c r="F2743" s="380"/>
      <c r="G2743" s="381"/>
      <c r="H2743" s="382">
        <f>H2744</f>
        <v>0</v>
      </c>
      <c r="I2743" s="382">
        <f t="shared" ref="I2743:J2743" si="1315">I2744</f>
        <v>0</v>
      </c>
      <c r="J2743" s="382">
        <f t="shared" si="1315"/>
        <v>2700000</v>
      </c>
      <c r="K2743" s="382">
        <f t="shared" si="1306"/>
        <v>2700000</v>
      </c>
    </row>
    <row r="2744" spans="1:11" s="223" customFormat="1" x14ac:dyDescent="0.2">
      <c r="A2744" s="326" t="s">
        <v>936</v>
      </c>
      <c r="B2744" s="326" t="s">
        <v>882</v>
      </c>
      <c r="C2744" s="154">
        <v>11</v>
      </c>
      <c r="D2744" s="155"/>
      <c r="E2744" s="156">
        <v>323</v>
      </c>
      <c r="F2744" s="225"/>
      <c r="G2744" s="157"/>
      <c r="H2744" s="246">
        <f>SUM(H2745:H2745)</f>
        <v>0</v>
      </c>
      <c r="I2744" s="246">
        <f>SUM(I2745:I2745)</f>
        <v>0</v>
      </c>
      <c r="J2744" s="246">
        <f>J2745</f>
        <v>2700000</v>
      </c>
      <c r="K2744" s="246">
        <f t="shared" si="1306"/>
        <v>2700000</v>
      </c>
    </row>
    <row r="2745" spans="1:11" s="223" customFormat="1" ht="15" x14ac:dyDescent="0.2">
      <c r="A2745" s="213" t="s">
        <v>936</v>
      </c>
      <c r="B2745" s="213" t="s">
        <v>882</v>
      </c>
      <c r="C2745" s="217">
        <v>11</v>
      </c>
      <c r="D2745" s="215" t="s">
        <v>25</v>
      </c>
      <c r="E2745" s="219">
        <v>3239</v>
      </c>
      <c r="F2745" s="229" t="s">
        <v>41</v>
      </c>
      <c r="G2745" s="342"/>
      <c r="H2745" s="222">
        <v>0</v>
      </c>
      <c r="I2745" s="222"/>
      <c r="J2745" s="222">
        <v>2700000</v>
      </c>
      <c r="K2745" s="222">
        <f t="shared" si="1306"/>
        <v>2700000</v>
      </c>
    </row>
    <row r="2746" spans="1:11" s="223" customFormat="1" x14ac:dyDescent="0.2">
      <c r="A2746" s="330" t="s">
        <v>936</v>
      </c>
      <c r="B2746" s="330" t="s">
        <v>882</v>
      </c>
      <c r="C2746" s="285">
        <v>43</v>
      </c>
      <c r="D2746" s="330"/>
      <c r="E2746" s="286">
        <v>31</v>
      </c>
      <c r="F2746" s="287"/>
      <c r="G2746" s="287"/>
      <c r="H2746" s="317">
        <f t="shared" ref="H2746:I2746" si="1316">H2747+H2752+H2754</f>
        <v>874000</v>
      </c>
      <c r="I2746" s="317">
        <f t="shared" si="1316"/>
        <v>405000</v>
      </c>
      <c r="J2746" s="317">
        <f t="shared" ref="J2746" si="1317">J2747+J2752+J2754</f>
        <v>0</v>
      </c>
      <c r="K2746" s="317">
        <f t="shared" si="1306"/>
        <v>469000</v>
      </c>
    </row>
    <row r="2747" spans="1:11" s="223" customFormat="1" x14ac:dyDescent="0.2">
      <c r="A2747" s="326" t="s">
        <v>936</v>
      </c>
      <c r="B2747" s="326" t="s">
        <v>882</v>
      </c>
      <c r="C2747" s="154">
        <v>43</v>
      </c>
      <c r="D2747" s="322"/>
      <c r="E2747" s="187">
        <v>311</v>
      </c>
      <c r="F2747" s="230"/>
      <c r="G2747" s="328"/>
      <c r="H2747" s="199">
        <f>H2748+H2749+H2750+H2751</f>
        <v>668000</v>
      </c>
      <c r="I2747" s="199">
        <f>I2748+I2749+I2750+I2751</f>
        <v>401000</v>
      </c>
      <c r="J2747" s="199">
        <f>J2748+J2749+J2750+J2751</f>
        <v>0</v>
      </c>
      <c r="K2747" s="199">
        <f t="shared" si="1306"/>
        <v>267000</v>
      </c>
    </row>
    <row r="2748" spans="1:11" s="167" customFormat="1" x14ac:dyDescent="0.2">
      <c r="A2748" s="213" t="s">
        <v>936</v>
      </c>
      <c r="B2748" s="213" t="s">
        <v>882</v>
      </c>
      <c r="C2748" s="214">
        <v>43</v>
      </c>
      <c r="D2748" s="215" t="s">
        <v>25</v>
      </c>
      <c r="E2748" s="188">
        <v>3111</v>
      </c>
      <c r="F2748" s="228" t="s">
        <v>19</v>
      </c>
      <c r="G2748" s="208"/>
      <c r="H2748" s="222">
        <v>638000</v>
      </c>
      <c r="I2748" s="222">
        <v>401000</v>
      </c>
      <c r="J2748" s="222"/>
      <c r="K2748" s="222">
        <f t="shared" si="1306"/>
        <v>237000</v>
      </c>
    </row>
    <row r="2749" spans="1:11" s="223" customFormat="1" ht="15" x14ac:dyDescent="0.2">
      <c r="A2749" s="213" t="s">
        <v>936</v>
      </c>
      <c r="B2749" s="213" t="s">
        <v>882</v>
      </c>
      <c r="C2749" s="214">
        <v>43</v>
      </c>
      <c r="D2749" s="215" t="s">
        <v>25</v>
      </c>
      <c r="E2749" s="188">
        <v>3112</v>
      </c>
      <c r="F2749" s="228" t="s">
        <v>640</v>
      </c>
      <c r="G2749" s="208"/>
      <c r="H2749" s="222">
        <v>10000</v>
      </c>
      <c r="I2749" s="222"/>
      <c r="J2749" s="222"/>
      <c r="K2749" s="222">
        <f t="shared" si="1306"/>
        <v>10000</v>
      </c>
    </row>
    <row r="2750" spans="1:11" s="167" customFormat="1" x14ac:dyDescent="0.2">
      <c r="A2750" s="213" t="s">
        <v>936</v>
      </c>
      <c r="B2750" s="213" t="s">
        <v>882</v>
      </c>
      <c r="C2750" s="214">
        <v>43</v>
      </c>
      <c r="D2750" s="215" t="s">
        <v>25</v>
      </c>
      <c r="E2750" s="188">
        <v>3113</v>
      </c>
      <c r="F2750" s="228" t="s">
        <v>20</v>
      </c>
      <c r="G2750" s="208"/>
      <c r="H2750" s="222">
        <v>19000</v>
      </c>
      <c r="I2750" s="222"/>
      <c r="J2750" s="222"/>
      <c r="K2750" s="222">
        <f t="shared" si="1306"/>
        <v>19000</v>
      </c>
    </row>
    <row r="2751" spans="1:11" s="223" customFormat="1" ht="15" x14ac:dyDescent="0.2">
      <c r="A2751" s="213" t="s">
        <v>936</v>
      </c>
      <c r="B2751" s="213" t="s">
        <v>882</v>
      </c>
      <c r="C2751" s="214">
        <v>43</v>
      </c>
      <c r="D2751" s="215" t="s">
        <v>25</v>
      </c>
      <c r="E2751" s="188">
        <v>3114</v>
      </c>
      <c r="F2751" s="228" t="s">
        <v>21</v>
      </c>
      <c r="G2751" s="208"/>
      <c r="H2751" s="222">
        <v>1000</v>
      </c>
      <c r="I2751" s="222"/>
      <c r="J2751" s="222"/>
      <c r="K2751" s="222">
        <f t="shared" si="1306"/>
        <v>1000</v>
      </c>
    </row>
    <row r="2752" spans="1:11" s="223" customFormat="1" x14ac:dyDescent="0.2">
      <c r="A2752" s="326" t="s">
        <v>936</v>
      </c>
      <c r="B2752" s="326" t="s">
        <v>882</v>
      </c>
      <c r="C2752" s="154">
        <v>43</v>
      </c>
      <c r="D2752" s="155"/>
      <c r="E2752" s="156">
        <v>312</v>
      </c>
      <c r="F2752" s="225"/>
      <c r="G2752" s="157"/>
      <c r="H2752" s="246">
        <f t="shared" ref="H2752:J2752" si="1318">SUM(H2753)</f>
        <v>61000</v>
      </c>
      <c r="I2752" s="246">
        <f t="shared" si="1318"/>
        <v>0</v>
      </c>
      <c r="J2752" s="246">
        <f t="shared" si="1318"/>
        <v>0</v>
      </c>
      <c r="K2752" s="246">
        <f t="shared" si="1306"/>
        <v>61000</v>
      </c>
    </row>
    <row r="2753" spans="1:11" s="223" customFormat="1" ht="15" x14ac:dyDescent="0.2">
      <c r="A2753" s="213" t="s">
        <v>936</v>
      </c>
      <c r="B2753" s="213" t="s">
        <v>882</v>
      </c>
      <c r="C2753" s="217">
        <v>43</v>
      </c>
      <c r="D2753" s="215" t="s">
        <v>25</v>
      </c>
      <c r="E2753" s="219">
        <v>3121</v>
      </c>
      <c r="F2753" s="229" t="s">
        <v>22</v>
      </c>
      <c r="G2753" s="220"/>
      <c r="H2753" s="222">
        <v>61000</v>
      </c>
      <c r="I2753" s="222"/>
      <c r="J2753" s="222"/>
      <c r="K2753" s="222">
        <f t="shared" si="1306"/>
        <v>61000</v>
      </c>
    </row>
    <row r="2754" spans="1:11" s="223" customFormat="1" x14ac:dyDescent="0.2">
      <c r="A2754" s="326" t="s">
        <v>936</v>
      </c>
      <c r="B2754" s="326" t="s">
        <v>882</v>
      </c>
      <c r="C2754" s="154">
        <v>43</v>
      </c>
      <c r="D2754" s="155"/>
      <c r="E2754" s="156">
        <v>313</v>
      </c>
      <c r="F2754" s="225"/>
      <c r="G2754" s="157"/>
      <c r="H2754" s="246">
        <f>H2755</f>
        <v>145000</v>
      </c>
      <c r="I2754" s="246">
        <f>I2755</f>
        <v>4000</v>
      </c>
      <c r="J2754" s="246">
        <f>J2755</f>
        <v>0</v>
      </c>
      <c r="K2754" s="246">
        <f t="shared" si="1306"/>
        <v>141000</v>
      </c>
    </row>
    <row r="2755" spans="1:11" s="223" customFormat="1" ht="15" x14ac:dyDescent="0.2">
      <c r="A2755" s="213" t="s">
        <v>936</v>
      </c>
      <c r="B2755" s="213" t="s">
        <v>882</v>
      </c>
      <c r="C2755" s="217">
        <v>43</v>
      </c>
      <c r="D2755" s="215" t="s">
        <v>25</v>
      </c>
      <c r="E2755" s="219">
        <v>3132</v>
      </c>
      <c r="F2755" s="229" t="s">
        <v>280</v>
      </c>
      <c r="G2755" s="220"/>
      <c r="H2755" s="222">
        <v>145000</v>
      </c>
      <c r="I2755" s="222">
        <v>4000</v>
      </c>
      <c r="J2755" s="222"/>
      <c r="K2755" s="222">
        <f t="shared" ref="K2755:K2818" si="1319">H2755-I2755+J2755</f>
        <v>141000</v>
      </c>
    </row>
    <row r="2756" spans="1:11" s="223" customFormat="1" x14ac:dyDescent="0.2">
      <c r="A2756" s="302" t="s">
        <v>936</v>
      </c>
      <c r="B2756" s="302" t="s">
        <v>882</v>
      </c>
      <c r="C2756" s="285">
        <v>43</v>
      </c>
      <c r="D2756" s="285"/>
      <c r="E2756" s="286">
        <v>32</v>
      </c>
      <c r="F2756" s="287"/>
      <c r="G2756" s="288"/>
      <c r="H2756" s="289">
        <f>H2757+H2762+H2768+H2777+H2779</f>
        <v>3114000</v>
      </c>
      <c r="I2756" s="289">
        <f>I2757+I2762+I2768+I2777+I2779</f>
        <v>1512000</v>
      </c>
      <c r="J2756" s="289">
        <f>J2757+J2762+J2768+J2777+J2779</f>
        <v>62000</v>
      </c>
      <c r="K2756" s="289">
        <f t="shared" si="1319"/>
        <v>1664000</v>
      </c>
    </row>
    <row r="2757" spans="1:11" s="166" customFormat="1" x14ac:dyDescent="0.2">
      <c r="A2757" s="326" t="s">
        <v>936</v>
      </c>
      <c r="B2757" s="326" t="s">
        <v>882</v>
      </c>
      <c r="C2757" s="154">
        <v>43</v>
      </c>
      <c r="D2757" s="155"/>
      <c r="E2757" s="156">
        <v>321</v>
      </c>
      <c r="F2757" s="225"/>
      <c r="G2757" s="157"/>
      <c r="H2757" s="246">
        <f t="shared" ref="H2757:I2757" si="1320">SUM(H2758:H2761)</f>
        <v>92000</v>
      </c>
      <c r="I2757" s="246">
        <f t="shared" si="1320"/>
        <v>0</v>
      </c>
      <c r="J2757" s="246">
        <f t="shared" ref="J2757" si="1321">SUM(J2758:J2761)</f>
        <v>0</v>
      </c>
      <c r="K2757" s="246">
        <f t="shared" si="1319"/>
        <v>92000</v>
      </c>
    </row>
    <row r="2758" spans="1:11" s="167" customFormat="1" x14ac:dyDescent="0.2">
      <c r="A2758" s="213" t="s">
        <v>936</v>
      </c>
      <c r="B2758" s="213" t="s">
        <v>882</v>
      </c>
      <c r="C2758" s="217">
        <v>43</v>
      </c>
      <c r="D2758" s="215" t="s">
        <v>25</v>
      </c>
      <c r="E2758" s="219">
        <v>3211</v>
      </c>
      <c r="F2758" s="229" t="s">
        <v>110</v>
      </c>
      <c r="G2758" s="220"/>
      <c r="H2758" s="222">
        <v>40000</v>
      </c>
      <c r="I2758" s="222"/>
      <c r="J2758" s="222"/>
      <c r="K2758" s="222">
        <f t="shared" si="1319"/>
        <v>40000</v>
      </c>
    </row>
    <row r="2759" spans="1:11" s="223" customFormat="1" ht="30" x14ac:dyDescent="0.2">
      <c r="A2759" s="213" t="s">
        <v>936</v>
      </c>
      <c r="B2759" s="213" t="s">
        <v>882</v>
      </c>
      <c r="C2759" s="217">
        <v>43</v>
      </c>
      <c r="D2759" s="215" t="s">
        <v>25</v>
      </c>
      <c r="E2759" s="219">
        <v>3212</v>
      </c>
      <c r="F2759" s="229" t="s">
        <v>111</v>
      </c>
      <c r="G2759" s="220"/>
      <c r="H2759" s="222">
        <v>35000</v>
      </c>
      <c r="I2759" s="222"/>
      <c r="J2759" s="222"/>
      <c r="K2759" s="222">
        <f t="shared" si="1319"/>
        <v>35000</v>
      </c>
    </row>
    <row r="2760" spans="1:11" s="223" customFormat="1" ht="15" x14ac:dyDescent="0.2">
      <c r="A2760" s="213" t="s">
        <v>936</v>
      </c>
      <c r="B2760" s="213" t="s">
        <v>882</v>
      </c>
      <c r="C2760" s="217">
        <v>43</v>
      </c>
      <c r="D2760" s="215" t="s">
        <v>25</v>
      </c>
      <c r="E2760" s="219">
        <v>3213</v>
      </c>
      <c r="F2760" s="229" t="s">
        <v>112</v>
      </c>
      <c r="G2760" s="220"/>
      <c r="H2760" s="222">
        <v>15000</v>
      </c>
      <c r="I2760" s="222"/>
      <c r="J2760" s="222"/>
      <c r="K2760" s="222">
        <f t="shared" si="1319"/>
        <v>15000</v>
      </c>
    </row>
    <row r="2761" spans="1:11" s="223" customFormat="1" ht="15" x14ac:dyDescent="0.2">
      <c r="A2761" s="213" t="s">
        <v>936</v>
      </c>
      <c r="B2761" s="213" t="s">
        <v>882</v>
      </c>
      <c r="C2761" s="217">
        <v>43</v>
      </c>
      <c r="D2761" s="215" t="s">
        <v>25</v>
      </c>
      <c r="E2761" s="219">
        <v>3214</v>
      </c>
      <c r="F2761" s="229" t="s">
        <v>234</v>
      </c>
      <c r="G2761" s="220"/>
      <c r="H2761" s="222">
        <v>2000</v>
      </c>
      <c r="I2761" s="222"/>
      <c r="J2761" s="222"/>
      <c r="K2761" s="222">
        <f t="shared" si="1319"/>
        <v>2000</v>
      </c>
    </row>
    <row r="2762" spans="1:11" s="223" customFormat="1" x14ac:dyDescent="0.2">
      <c r="A2762" s="326" t="s">
        <v>936</v>
      </c>
      <c r="B2762" s="326" t="s">
        <v>882</v>
      </c>
      <c r="C2762" s="154">
        <v>43</v>
      </c>
      <c r="D2762" s="155"/>
      <c r="E2762" s="156">
        <v>322</v>
      </c>
      <c r="F2762" s="225"/>
      <c r="G2762" s="157"/>
      <c r="H2762" s="246">
        <f t="shared" ref="H2762:I2762" si="1322">SUM(H2763:H2767)</f>
        <v>130000</v>
      </c>
      <c r="I2762" s="246">
        <f t="shared" si="1322"/>
        <v>12000</v>
      </c>
      <c r="J2762" s="246">
        <f t="shared" ref="J2762" si="1323">SUM(J2763:J2767)</f>
        <v>0</v>
      </c>
      <c r="K2762" s="246">
        <f t="shared" si="1319"/>
        <v>118000</v>
      </c>
    </row>
    <row r="2763" spans="1:11" s="152" customFormat="1" x14ac:dyDescent="0.2">
      <c r="A2763" s="213" t="s">
        <v>936</v>
      </c>
      <c r="B2763" s="213" t="s">
        <v>882</v>
      </c>
      <c r="C2763" s="217">
        <v>43</v>
      </c>
      <c r="D2763" s="215" t="s">
        <v>25</v>
      </c>
      <c r="E2763" s="219">
        <v>3221</v>
      </c>
      <c r="F2763" s="229" t="s">
        <v>146</v>
      </c>
      <c r="G2763" s="220"/>
      <c r="H2763" s="222">
        <v>30000</v>
      </c>
      <c r="I2763" s="222"/>
      <c r="J2763" s="222"/>
      <c r="K2763" s="222">
        <f t="shared" si="1319"/>
        <v>30000</v>
      </c>
    </row>
    <row r="2764" spans="1:11" ht="15" x14ac:dyDescent="0.2">
      <c r="A2764" s="213" t="s">
        <v>936</v>
      </c>
      <c r="B2764" s="213" t="s">
        <v>882</v>
      </c>
      <c r="C2764" s="217">
        <v>43</v>
      </c>
      <c r="D2764" s="215" t="s">
        <v>25</v>
      </c>
      <c r="E2764" s="219">
        <v>3223</v>
      </c>
      <c r="F2764" s="229" t="s">
        <v>115</v>
      </c>
      <c r="G2764" s="220"/>
      <c r="H2764" s="222">
        <v>65000</v>
      </c>
      <c r="I2764" s="222"/>
      <c r="J2764" s="222"/>
      <c r="K2764" s="222">
        <f t="shared" si="1319"/>
        <v>65000</v>
      </c>
    </row>
    <row r="2765" spans="1:11" s="152" customFormat="1" ht="30" x14ac:dyDescent="0.2">
      <c r="A2765" s="213" t="s">
        <v>936</v>
      </c>
      <c r="B2765" s="213" t="s">
        <v>882</v>
      </c>
      <c r="C2765" s="217">
        <v>43</v>
      </c>
      <c r="D2765" s="215" t="s">
        <v>25</v>
      </c>
      <c r="E2765" s="219">
        <v>3224</v>
      </c>
      <c r="F2765" s="229" t="s">
        <v>144</v>
      </c>
      <c r="G2765" s="220"/>
      <c r="H2765" s="222">
        <v>20000</v>
      </c>
      <c r="I2765" s="222">
        <v>12000</v>
      </c>
      <c r="J2765" s="222"/>
      <c r="K2765" s="222">
        <f t="shared" si="1319"/>
        <v>8000</v>
      </c>
    </row>
    <row r="2766" spans="1:11" s="223" customFormat="1" ht="15" x14ac:dyDescent="0.2">
      <c r="A2766" s="213" t="s">
        <v>936</v>
      </c>
      <c r="B2766" s="213" t="s">
        <v>882</v>
      </c>
      <c r="C2766" s="217">
        <v>43</v>
      </c>
      <c r="D2766" s="215" t="s">
        <v>25</v>
      </c>
      <c r="E2766" s="219">
        <v>3225</v>
      </c>
      <c r="F2766" s="229" t="s">
        <v>151</v>
      </c>
      <c r="G2766" s="220"/>
      <c r="H2766" s="222">
        <v>10000</v>
      </c>
      <c r="I2766" s="222"/>
      <c r="J2766" s="222"/>
      <c r="K2766" s="222">
        <f t="shared" si="1319"/>
        <v>10000</v>
      </c>
    </row>
    <row r="2767" spans="1:11" s="167" customFormat="1" x14ac:dyDescent="0.2">
      <c r="A2767" s="213" t="s">
        <v>936</v>
      </c>
      <c r="B2767" s="213" t="s">
        <v>882</v>
      </c>
      <c r="C2767" s="217">
        <v>43</v>
      </c>
      <c r="D2767" s="215" t="s">
        <v>25</v>
      </c>
      <c r="E2767" s="219">
        <v>3227</v>
      </c>
      <c r="F2767" s="229" t="s">
        <v>235</v>
      </c>
      <c r="G2767" s="220"/>
      <c r="H2767" s="222">
        <v>5000</v>
      </c>
      <c r="I2767" s="222"/>
      <c r="J2767" s="222"/>
      <c r="K2767" s="222">
        <f t="shared" si="1319"/>
        <v>5000</v>
      </c>
    </row>
    <row r="2768" spans="1:11" s="167" customFormat="1" x14ac:dyDescent="0.2">
      <c r="A2768" s="326" t="s">
        <v>936</v>
      </c>
      <c r="B2768" s="326" t="s">
        <v>882</v>
      </c>
      <c r="C2768" s="154">
        <v>43</v>
      </c>
      <c r="D2768" s="155"/>
      <c r="E2768" s="156">
        <v>323</v>
      </c>
      <c r="F2768" s="225"/>
      <c r="G2768" s="157"/>
      <c r="H2768" s="246">
        <f>SUM(H2769:H2776)</f>
        <v>2405000</v>
      </c>
      <c r="I2768" s="246">
        <f>SUM(I2769:I2776)</f>
        <v>1500000</v>
      </c>
      <c r="J2768" s="246">
        <f>SUM(J2769:J2776)</f>
        <v>62000</v>
      </c>
      <c r="K2768" s="246">
        <f t="shared" si="1319"/>
        <v>967000</v>
      </c>
    </row>
    <row r="2769" spans="1:11" s="243" customFormat="1" x14ac:dyDescent="0.2">
      <c r="A2769" s="213" t="s">
        <v>936</v>
      </c>
      <c r="B2769" s="213" t="s">
        <v>882</v>
      </c>
      <c r="C2769" s="217">
        <v>43</v>
      </c>
      <c r="D2769" s="215" t="s">
        <v>25</v>
      </c>
      <c r="E2769" s="219">
        <v>3231</v>
      </c>
      <c r="F2769" s="229" t="s">
        <v>117</v>
      </c>
      <c r="G2769" s="220"/>
      <c r="H2769" s="222">
        <v>40000</v>
      </c>
      <c r="I2769" s="222"/>
      <c r="J2769" s="222"/>
      <c r="K2769" s="222">
        <f t="shared" si="1319"/>
        <v>40000</v>
      </c>
    </row>
    <row r="2770" spans="1:11" s="243" customFormat="1" x14ac:dyDescent="0.2">
      <c r="A2770" s="213" t="s">
        <v>936</v>
      </c>
      <c r="B2770" s="213" t="s">
        <v>882</v>
      </c>
      <c r="C2770" s="217">
        <v>43</v>
      </c>
      <c r="D2770" s="215" t="s">
        <v>25</v>
      </c>
      <c r="E2770" s="219">
        <v>3232</v>
      </c>
      <c r="F2770" s="229" t="s">
        <v>118</v>
      </c>
      <c r="G2770" s="220"/>
      <c r="H2770" s="222"/>
      <c r="I2770" s="222"/>
      <c r="J2770" s="222">
        <v>12000</v>
      </c>
      <c r="K2770" s="222">
        <f t="shared" si="1319"/>
        <v>12000</v>
      </c>
    </row>
    <row r="2771" spans="1:11" s="167" customFormat="1" x14ac:dyDescent="0.2">
      <c r="A2771" s="213" t="s">
        <v>936</v>
      </c>
      <c r="B2771" s="213" t="s">
        <v>882</v>
      </c>
      <c r="C2771" s="217">
        <v>43</v>
      </c>
      <c r="D2771" s="215" t="s">
        <v>25</v>
      </c>
      <c r="E2771" s="219">
        <v>3233</v>
      </c>
      <c r="F2771" s="229" t="s">
        <v>119</v>
      </c>
      <c r="G2771" s="341"/>
      <c r="H2771" s="222">
        <v>30000</v>
      </c>
      <c r="I2771" s="222"/>
      <c r="J2771" s="222"/>
      <c r="K2771" s="222">
        <f t="shared" si="1319"/>
        <v>30000</v>
      </c>
    </row>
    <row r="2772" spans="1:11" s="167" customFormat="1" x14ac:dyDescent="0.2">
      <c r="A2772" s="213" t="s">
        <v>936</v>
      </c>
      <c r="B2772" s="213" t="s">
        <v>882</v>
      </c>
      <c r="C2772" s="217">
        <v>43</v>
      </c>
      <c r="D2772" s="215" t="s">
        <v>25</v>
      </c>
      <c r="E2772" s="219">
        <v>3234</v>
      </c>
      <c r="F2772" s="229" t="s">
        <v>120</v>
      </c>
      <c r="G2772" s="341"/>
      <c r="H2772" s="222">
        <v>375000</v>
      </c>
      <c r="I2772" s="222"/>
      <c r="J2772" s="222"/>
      <c r="K2772" s="222">
        <f t="shared" si="1319"/>
        <v>375000</v>
      </c>
    </row>
    <row r="2773" spans="1:11" s="243" customFormat="1" x14ac:dyDescent="0.2">
      <c r="A2773" s="213" t="s">
        <v>936</v>
      </c>
      <c r="B2773" s="213" t="s">
        <v>882</v>
      </c>
      <c r="C2773" s="217">
        <v>43</v>
      </c>
      <c r="D2773" s="215" t="s">
        <v>25</v>
      </c>
      <c r="E2773" s="219">
        <v>3235</v>
      </c>
      <c r="F2773" s="229" t="s">
        <v>42</v>
      </c>
      <c r="G2773" s="341"/>
      <c r="H2773" s="222">
        <v>140000</v>
      </c>
      <c r="I2773" s="222"/>
      <c r="J2773" s="222"/>
      <c r="K2773" s="222">
        <f t="shared" si="1319"/>
        <v>140000</v>
      </c>
    </row>
    <row r="2774" spans="1:11" s="243" customFormat="1" x14ac:dyDescent="0.2">
      <c r="A2774" s="213" t="s">
        <v>936</v>
      </c>
      <c r="B2774" s="213" t="s">
        <v>882</v>
      </c>
      <c r="C2774" s="217">
        <v>43</v>
      </c>
      <c r="D2774" s="215" t="s">
        <v>25</v>
      </c>
      <c r="E2774" s="219">
        <v>3237</v>
      </c>
      <c r="F2774" s="229" t="s">
        <v>36</v>
      </c>
      <c r="G2774" s="341"/>
      <c r="H2774" s="222">
        <v>100000</v>
      </c>
      <c r="I2774" s="222"/>
      <c r="J2774" s="222">
        <v>50000</v>
      </c>
      <c r="K2774" s="222">
        <f t="shared" si="1319"/>
        <v>150000</v>
      </c>
    </row>
    <row r="2775" spans="1:11" s="243" customFormat="1" x14ac:dyDescent="0.2">
      <c r="A2775" s="213" t="s">
        <v>936</v>
      </c>
      <c r="B2775" s="213" t="s">
        <v>882</v>
      </c>
      <c r="C2775" s="217">
        <v>43</v>
      </c>
      <c r="D2775" s="215" t="s">
        <v>25</v>
      </c>
      <c r="E2775" s="219">
        <v>3238</v>
      </c>
      <c r="F2775" s="229" t="s">
        <v>122</v>
      </c>
      <c r="G2775" s="341"/>
      <c r="H2775" s="222">
        <v>20000</v>
      </c>
      <c r="I2775" s="222"/>
      <c r="J2775" s="222"/>
      <c r="K2775" s="222">
        <f t="shared" si="1319"/>
        <v>20000</v>
      </c>
    </row>
    <row r="2776" spans="1:11" s="167" customFormat="1" x14ac:dyDescent="0.2">
      <c r="A2776" s="213" t="s">
        <v>936</v>
      </c>
      <c r="B2776" s="213" t="s">
        <v>882</v>
      </c>
      <c r="C2776" s="217">
        <v>43</v>
      </c>
      <c r="D2776" s="215" t="s">
        <v>25</v>
      </c>
      <c r="E2776" s="219">
        <v>3239</v>
      </c>
      <c r="F2776" s="229" t="s">
        <v>41</v>
      </c>
      <c r="G2776" s="342"/>
      <c r="H2776" s="222">
        <v>1700000</v>
      </c>
      <c r="I2776" s="222">
        <v>1500000</v>
      </c>
      <c r="J2776" s="222"/>
      <c r="K2776" s="222">
        <f t="shared" si="1319"/>
        <v>200000</v>
      </c>
    </row>
    <row r="2777" spans="1:11" s="243" customFormat="1" x14ac:dyDescent="0.2">
      <c r="A2777" s="326" t="s">
        <v>936</v>
      </c>
      <c r="B2777" s="326" t="s">
        <v>882</v>
      </c>
      <c r="C2777" s="237">
        <v>43</v>
      </c>
      <c r="D2777" s="155"/>
      <c r="E2777" s="156">
        <v>324</v>
      </c>
      <c r="F2777" s="225"/>
      <c r="G2777" s="343"/>
      <c r="H2777" s="246">
        <f t="shared" ref="H2777:J2777" si="1324">SUM(H2778)</f>
        <v>20000</v>
      </c>
      <c r="I2777" s="246">
        <f t="shared" si="1324"/>
        <v>0</v>
      </c>
      <c r="J2777" s="246">
        <f t="shared" si="1324"/>
        <v>0</v>
      </c>
      <c r="K2777" s="246">
        <f t="shared" si="1319"/>
        <v>20000</v>
      </c>
    </row>
    <row r="2778" spans="1:11" s="243" customFormat="1" ht="30" x14ac:dyDescent="0.2">
      <c r="A2778" s="213" t="s">
        <v>936</v>
      </c>
      <c r="B2778" s="213" t="s">
        <v>882</v>
      </c>
      <c r="C2778" s="217">
        <v>43</v>
      </c>
      <c r="D2778" s="215" t="s">
        <v>25</v>
      </c>
      <c r="E2778" s="219">
        <v>3241</v>
      </c>
      <c r="F2778" s="229" t="s">
        <v>238</v>
      </c>
      <c r="G2778" s="341"/>
      <c r="H2778" s="222">
        <v>20000</v>
      </c>
      <c r="I2778" s="222"/>
      <c r="J2778" s="222"/>
      <c r="K2778" s="222">
        <f t="shared" si="1319"/>
        <v>20000</v>
      </c>
    </row>
    <row r="2779" spans="1:11" s="167" customFormat="1" x14ac:dyDescent="0.2">
      <c r="A2779" s="326" t="s">
        <v>936</v>
      </c>
      <c r="B2779" s="326" t="s">
        <v>882</v>
      </c>
      <c r="C2779" s="237">
        <v>43</v>
      </c>
      <c r="D2779" s="155"/>
      <c r="E2779" s="156">
        <v>329</v>
      </c>
      <c r="F2779" s="225"/>
      <c r="G2779" s="343"/>
      <c r="H2779" s="246">
        <f>SUM(H2780:H2785)</f>
        <v>467000</v>
      </c>
      <c r="I2779" s="246">
        <f>SUM(I2780:I2785)</f>
        <v>0</v>
      </c>
      <c r="J2779" s="246">
        <f>SUM(J2780:J2785)</f>
        <v>0</v>
      </c>
      <c r="K2779" s="246">
        <f t="shared" si="1319"/>
        <v>467000</v>
      </c>
    </row>
    <row r="2780" spans="1:11" s="167" customFormat="1" ht="30" x14ac:dyDescent="0.2">
      <c r="A2780" s="213" t="s">
        <v>936</v>
      </c>
      <c r="B2780" s="213" t="s">
        <v>882</v>
      </c>
      <c r="C2780" s="217">
        <v>43</v>
      </c>
      <c r="D2780" s="215" t="s">
        <v>25</v>
      </c>
      <c r="E2780" s="219">
        <v>3291</v>
      </c>
      <c r="F2780" s="229" t="s">
        <v>152</v>
      </c>
      <c r="G2780" s="341"/>
      <c r="H2780" s="222">
        <v>300000</v>
      </c>
      <c r="I2780" s="222"/>
      <c r="J2780" s="222"/>
      <c r="K2780" s="222">
        <f t="shared" si="1319"/>
        <v>300000</v>
      </c>
    </row>
    <row r="2781" spans="1:11" s="167" customFormat="1" x14ac:dyDescent="0.2">
      <c r="A2781" s="213" t="s">
        <v>936</v>
      </c>
      <c r="B2781" s="213" t="s">
        <v>882</v>
      </c>
      <c r="C2781" s="217">
        <v>43</v>
      </c>
      <c r="D2781" s="215" t="s">
        <v>25</v>
      </c>
      <c r="E2781" s="219">
        <v>3292</v>
      </c>
      <c r="F2781" s="229" t="s">
        <v>123</v>
      </c>
      <c r="G2781" s="341"/>
      <c r="H2781" s="222">
        <v>15000</v>
      </c>
      <c r="I2781" s="222"/>
      <c r="J2781" s="222"/>
      <c r="K2781" s="222">
        <f t="shared" si="1319"/>
        <v>15000</v>
      </c>
    </row>
    <row r="2782" spans="1:11" s="167" customFormat="1" x14ac:dyDescent="0.2">
      <c r="A2782" s="213" t="s">
        <v>936</v>
      </c>
      <c r="B2782" s="213" t="s">
        <v>882</v>
      </c>
      <c r="C2782" s="217">
        <v>43</v>
      </c>
      <c r="D2782" s="215" t="s">
        <v>25</v>
      </c>
      <c r="E2782" s="219">
        <v>3293</v>
      </c>
      <c r="F2782" s="229" t="s">
        <v>124</v>
      </c>
      <c r="G2782" s="341"/>
      <c r="H2782" s="222">
        <v>35000</v>
      </c>
      <c r="I2782" s="222"/>
      <c r="J2782" s="222"/>
      <c r="K2782" s="222">
        <f t="shared" si="1319"/>
        <v>35000</v>
      </c>
    </row>
    <row r="2783" spans="1:11" s="167" customFormat="1" x14ac:dyDescent="0.2">
      <c r="A2783" s="213" t="s">
        <v>936</v>
      </c>
      <c r="B2783" s="213" t="s">
        <v>882</v>
      </c>
      <c r="C2783" s="217">
        <v>43</v>
      </c>
      <c r="D2783" s="215" t="s">
        <v>25</v>
      </c>
      <c r="E2783" s="219">
        <v>3294</v>
      </c>
      <c r="F2783" s="229" t="s">
        <v>611</v>
      </c>
      <c r="G2783" s="341"/>
      <c r="H2783" s="222">
        <v>90000</v>
      </c>
      <c r="I2783" s="222"/>
      <c r="J2783" s="222"/>
      <c r="K2783" s="222">
        <f t="shared" si="1319"/>
        <v>90000</v>
      </c>
    </row>
    <row r="2784" spans="1:11" s="167" customFormat="1" x14ac:dyDescent="0.2">
      <c r="A2784" s="213" t="s">
        <v>936</v>
      </c>
      <c r="B2784" s="213" t="s">
        <v>882</v>
      </c>
      <c r="C2784" s="217">
        <v>43</v>
      </c>
      <c r="D2784" s="215" t="s">
        <v>25</v>
      </c>
      <c r="E2784" s="219">
        <v>3295</v>
      </c>
      <c r="F2784" s="229" t="s">
        <v>237</v>
      </c>
      <c r="G2784" s="342"/>
      <c r="H2784" s="222">
        <v>2000</v>
      </c>
      <c r="I2784" s="222"/>
      <c r="J2784" s="222"/>
      <c r="K2784" s="222">
        <f t="shared" si="1319"/>
        <v>2000</v>
      </c>
    </row>
    <row r="2785" spans="1:11" s="167" customFormat="1" x14ac:dyDescent="0.2">
      <c r="A2785" s="213" t="s">
        <v>936</v>
      </c>
      <c r="B2785" s="213" t="s">
        <v>882</v>
      </c>
      <c r="C2785" s="217">
        <v>43</v>
      </c>
      <c r="D2785" s="215" t="s">
        <v>25</v>
      </c>
      <c r="E2785" s="219">
        <v>3299</v>
      </c>
      <c r="F2785" s="229" t="s">
        <v>125</v>
      </c>
      <c r="G2785" s="220"/>
      <c r="H2785" s="222">
        <v>25000</v>
      </c>
      <c r="I2785" s="222"/>
      <c r="J2785" s="222"/>
      <c r="K2785" s="222">
        <f t="shared" si="1319"/>
        <v>25000</v>
      </c>
    </row>
    <row r="2786" spans="1:11" s="167" customFormat="1" x14ac:dyDescent="0.2">
      <c r="A2786" s="302" t="s">
        <v>936</v>
      </c>
      <c r="B2786" s="302" t="s">
        <v>882</v>
      </c>
      <c r="C2786" s="285">
        <v>43</v>
      </c>
      <c r="D2786" s="285"/>
      <c r="E2786" s="286">
        <v>34</v>
      </c>
      <c r="F2786" s="287"/>
      <c r="G2786" s="288"/>
      <c r="H2786" s="289">
        <f>H2787</f>
        <v>62000</v>
      </c>
      <c r="I2786" s="289">
        <f>I2787</f>
        <v>0</v>
      </c>
      <c r="J2786" s="289">
        <f>J2787</f>
        <v>0</v>
      </c>
      <c r="K2786" s="289">
        <f t="shared" si="1319"/>
        <v>62000</v>
      </c>
    </row>
    <row r="2787" spans="1:11" s="167" customFormat="1" x14ac:dyDescent="0.2">
      <c r="A2787" s="326" t="s">
        <v>936</v>
      </c>
      <c r="B2787" s="326" t="s">
        <v>882</v>
      </c>
      <c r="C2787" s="237">
        <v>43</v>
      </c>
      <c r="D2787" s="155"/>
      <c r="E2787" s="156">
        <v>343</v>
      </c>
      <c r="F2787" s="225"/>
      <c r="G2787" s="157"/>
      <c r="H2787" s="246">
        <f t="shared" ref="H2787:I2787" si="1325">SUM(H2788:H2791)</f>
        <v>62000</v>
      </c>
      <c r="I2787" s="246">
        <f t="shared" si="1325"/>
        <v>0</v>
      </c>
      <c r="J2787" s="246">
        <f t="shared" ref="J2787" si="1326">SUM(J2788:J2791)</f>
        <v>0</v>
      </c>
      <c r="K2787" s="246">
        <f t="shared" si="1319"/>
        <v>62000</v>
      </c>
    </row>
    <row r="2788" spans="1:11" s="152" customFormat="1" x14ac:dyDescent="0.2">
      <c r="A2788" s="213" t="s">
        <v>936</v>
      </c>
      <c r="B2788" s="213" t="s">
        <v>882</v>
      </c>
      <c r="C2788" s="217">
        <v>43</v>
      </c>
      <c r="D2788" s="215" t="s">
        <v>25</v>
      </c>
      <c r="E2788" s="219">
        <v>3431</v>
      </c>
      <c r="F2788" s="229" t="s">
        <v>153</v>
      </c>
      <c r="G2788" s="220"/>
      <c r="H2788" s="222">
        <v>30000</v>
      </c>
      <c r="I2788" s="222"/>
      <c r="J2788" s="222"/>
      <c r="K2788" s="222">
        <f t="shared" si="1319"/>
        <v>30000</v>
      </c>
    </row>
    <row r="2789" spans="1:11" s="166" customFormat="1" ht="30" x14ac:dyDescent="0.2">
      <c r="A2789" s="213" t="s">
        <v>936</v>
      </c>
      <c r="B2789" s="213" t="s">
        <v>882</v>
      </c>
      <c r="C2789" s="217">
        <v>43</v>
      </c>
      <c r="D2789" s="215" t="s">
        <v>25</v>
      </c>
      <c r="E2789" s="219">
        <v>3432</v>
      </c>
      <c r="F2789" s="229" t="s">
        <v>641</v>
      </c>
      <c r="G2789" s="220"/>
      <c r="H2789" s="222">
        <v>30000</v>
      </c>
      <c r="I2789" s="222"/>
      <c r="J2789" s="222"/>
      <c r="K2789" s="222">
        <f t="shared" si="1319"/>
        <v>30000</v>
      </c>
    </row>
    <row r="2790" spans="1:11" s="152" customFormat="1" x14ac:dyDescent="0.2">
      <c r="A2790" s="213" t="s">
        <v>936</v>
      </c>
      <c r="B2790" s="213" t="s">
        <v>882</v>
      </c>
      <c r="C2790" s="217">
        <v>43</v>
      </c>
      <c r="D2790" s="215" t="s">
        <v>25</v>
      </c>
      <c r="E2790" s="219">
        <v>3433</v>
      </c>
      <c r="F2790" s="229" t="s">
        <v>126</v>
      </c>
      <c r="G2790" s="220"/>
      <c r="H2790" s="222">
        <v>1000</v>
      </c>
      <c r="I2790" s="222"/>
      <c r="J2790" s="222"/>
      <c r="K2790" s="222">
        <f t="shared" si="1319"/>
        <v>1000</v>
      </c>
    </row>
    <row r="2791" spans="1:11" s="223" customFormat="1" ht="15" x14ac:dyDescent="0.2">
      <c r="A2791" s="213" t="s">
        <v>936</v>
      </c>
      <c r="B2791" s="213" t="s">
        <v>882</v>
      </c>
      <c r="C2791" s="217">
        <v>43</v>
      </c>
      <c r="D2791" s="215" t="s">
        <v>25</v>
      </c>
      <c r="E2791" s="219">
        <v>3434</v>
      </c>
      <c r="F2791" s="229" t="s">
        <v>127</v>
      </c>
      <c r="G2791" s="220"/>
      <c r="H2791" s="222">
        <v>1000</v>
      </c>
      <c r="I2791" s="222"/>
      <c r="J2791" s="222"/>
      <c r="K2791" s="222">
        <f t="shared" si="1319"/>
        <v>1000</v>
      </c>
    </row>
    <row r="2792" spans="1:11" s="223" customFormat="1" ht="67.5" x14ac:dyDescent="0.2">
      <c r="A2792" s="296" t="s">
        <v>936</v>
      </c>
      <c r="B2792" s="296" t="s">
        <v>883</v>
      </c>
      <c r="C2792" s="296"/>
      <c r="D2792" s="296"/>
      <c r="E2792" s="297"/>
      <c r="F2792" s="299" t="s">
        <v>768</v>
      </c>
      <c r="G2792" s="300" t="s">
        <v>688</v>
      </c>
      <c r="H2792" s="301">
        <f>H2793+H2796+H2799+H2807</f>
        <v>151000</v>
      </c>
      <c r="I2792" s="301">
        <f>I2793+I2796+I2799+I2807</f>
        <v>0</v>
      </c>
      <c r="J2792" s="301">
        <f>J2793+J2796+J2799+J2807</f>
        <v>0</v>
      </c>
      <c r="K2792" s="301">
        <f t="shared" si="1319"/>
        <v>151000</v>
      </c>
    </row>
    <row r="2793" spans="1:11" s="223" customFormat="1" x14ac:dyDescent="0.2">
      <c r="A2793" s="330" t="s">
        <v>936</v>
      </c>
      <c r="B2793" s="330" t="s">
        <v>883</v>
      </c>
      <c r="C2793" s="285">
        <v>43</v>
      </c>
      <c r="D2793" s="330"/>
      <c r="E2793" s="286">
        <v>32</v>
      </c>
      <c r="F2793" s="287"/>
      <c r="G2793" s="287"/>
      <c r="H2793" s="317">
        <f t="shared" ref="H2793:J2794" si="1327">H2794</f>
        <v>40000</v>
      </c>
      <c r="I2793" s="317">
        <f t="shared" si="1327"/>
        <v>0</v>
      </c>
      <c r="J2793" s="317">
        <f t="shared" si="1327"/>
        <v>0</v>
      </c>
      <c r="K2793" s="317">
        <f t="shared" si="1319"/>
        <v>40000</v>
      </c>
    </row>
    <row r="2794" spans="1:11" s="223" customFormat="1" x14ac:dyDescent="0.2">
      <c r="A2794" s="326" t="s">
        <v>936</v>
      </c>
      <c r="B2794" s="326" t="s">
        <v>883</v>
      </c>
      <c r="C2794" s="327">
        <v>43</v>
      </c>
      <c r="D2794" s="322"/>
      <c r="E2794" s="187">
        <v>323</v>
      </c>
      <c r="F2794" s="230"/>
      <c r="G2794" s="328"/>
      <c r="H2794" s="199">
        <f t="shared" si="1327"/>
        <v>40000</v>
      </c>
      <c r="I2794" s="199">
        <f t="shared" si="1327"/>
        <v>0</v>
      </c>
      <c r="J2794" s="199">
        <f t="shared" si="1327"/>
        <v>0</v>
      </c>
      <c r="K2794" s="199">
        <f t="shared" si="1319"/>
        <v>40000</v>
      </c>
    </row>
    <row r="2795" spans="1:11" s="223" customFormat="1" ht="15" x14ac:dyDescent="0.2">
      <c r="A2795" s="213" t="s">
        <v>936</v>
      </c>
      <c r="B2795" s="213" t="s">
        <v>883</v>
      </c>
      <c r="C2795" s="217">
        <v>43</v>
      </c>
      <c r="D2795" s="215" t="s">
        <v>25</v>
      </c>
      <c r="E2795" s="219">
        <v>3232</v>
      </c>
      <c r="F2795" s="229" t="s">
        <v>118</v>
      </c>
      <c r="G2795" s="220"/>
      <c r="H2795" s="222">
        <v>40000</v>
      </c>
      <c r="I2795" s="222"/>
      <c r="J2795" s="222"/>
      <c r="K2795" s="222">
        <f t="shared" si="1319"/>
        <v>40000</v>
      </c>
    </row>
    <row r="2796" spans="1:11" s="223" customFormat="1" x14ac:dyDescent="0.2">
      <c r="A2796" s="302" t="s">
        <v>936</v>
      </c>
      <c r="B2796" s="302" t="s">
        <v>883</v>
      </c>
      <c r="C2796" s="285">
        <v>43</v>
      </c>
      <c r="D2796" s="285"/>
      <c r="E2796" s="286">
        <v>41</v>
      </c>
      <c r="F2796" s="287"/>
      <c r="G2796" s="288"/>
      <c r="H2796" s="289">
        <f t="shared" ref="H2796:J2797" si="1328">H2797</f>
        <v>5000</v>
      </c>
      <c r="I2796" s="289">
        <f t="shared" si="1328"/>
        <v>0</v>
      </c>
      <c r="J2796" s="289">
        <f t="shared" si="1328"/>
        <v>0</v>
      </c>
      <c r="K2796" s="289">
        <f t="shared" si="1319"/>
        <v>5000</v>
      </c>
    </row>
    <row r="2797" spans="1:11" s="223" customFormat="1" x14ac:dyDescent="0.2">
      <c r="A2797" s="326" t="s">
        <v>936</v>
      </c>
      <c r="B2797" s="326" t="s">
        <v>883</v>
      </c>
      <c r="C2797" s="154">
        <v>43</v>
      </c>
      <c r="D2797" s="155"/>
      <c r="E2797" s="156">
        <v>412</v>
      </c>
      <c r="F2797" s="225"/>
      <c r="G2797" s="157"/>
      <c r="H2797" s="246">
        <f t="shared" si="1328"/>
        <v>5000</v>
      </c>
      <c r="I2797" s="246">
        <f t="shared" si="1328"/>
        <v>0</v>
      </c>
      <c r="J2797" s="246">
        <f t="shared" si="1328"/>
        <v>0</v>
      </c>
      <c r="K2797" s="246">
        <f t="shared" si="1319"/>
        <v>5000</v>
      </c>
    </row>
    <row r="2798" spans="1:11" s="223" customFormat="1" ht="15" x14ac:dyDescent="0.2">
      <c r="A2798" s="213" t="s">
        <v>936</v>
      </c>
      <c r="B2798" s="213" t="s">
        <v>883</v>
      </c>
      <c r="C2798" s="217">
        <v>43</v>
      </c>
      <c r="D2798" s="215" t="s">
        <v>25</v>
      </c>
      <c r="E2798" s="219">
        <v>4123</v>
      </c>
      <c r="F2798" s="229" t="s">
        <v>133</v>
      </c>
      <c r="G2798" s="220"/>
      <c r="H2798" s="244">
        <v>5000</v>
      </c>
      <c r="I2798" s="244"/>
      <c r="J2798" s="244"/>
      <c r="K2798" s="244">
        <f t="shared" si="1319"/>
        <v>5000</v>
      </c>
    </row>
    <row r="2799" spans="1:11" s="223" customFormat="1" x14ac:dyDescent="0.2">
      <c r="A2799" s="302" t="s">
        <v>936</v>
      </c>
      <c r="B2799" s="302" t="s">
        <v>883</v>
      </c>
      <c r="C2799" s="285">
        <v>43</v>
      </c>
      <c r="D2799" s="285"/>
      <c r="E2799" s="286">
        <v>42</v>
      </c>
      <c r="F2799" s="287"/>
      <c r="G2799" s="288"/>
      <c r="H2799" s="289">
        <f>H2800+H2804</f>
        <v>90000</v>
      </c>
      <c r="I2799" s="289">
        <f>I2800+I2804</f>
        <v>0</v>
      </c>
      <c r="J2799" s="289">
        <f>J2800+J2804</f>
        <v>0</v>
      </c>
      <c r="K2799" s="289">
        <f t="shared" si="1319"/>
        <v>90000</v>
      </c>
    </row>
    <row r="2800" spans="1:11" s="223" customFormat="1" x14ac:dyDescent="0.2">
      <c r="A2800" s="326" t="s">
        <v>936</v>
      </c>
      <c r="B2800" s="326" t="s">
        <v>883</v>
      </c>
      <c r="C2800" s="154">
        <v>43</v>
      </c>
      <c r="D2800" s="155"/>
      <c r="E2800" s="156">
        <v>422</v>
      </c>
      <c r="F2800" s="225"/>
      <c r="G2800" s="157"/>
      <c r="H2800" s="242">
        <f>SUM(H2801:H2803)</f>
        <v>30000</v>
      </c>
      <c r="I2800" s="242">
        <f>SUM(I2801:I2803)</f>
        <v>0</v>
      </c>
      <c r="J2800" s="242">
        <f>SUM(J2801:J2803)</f>
        <v>0</v>
      </c>
      <c r="K2800" s="242">
        <f t="shared" si="1319"/>
        <v>30000</v>
      </c>
    </row>
    <row r="2801" spans="1:11" s="223" customFormat="1" ht="15" x14ac:dyDescent="0.2">
      <c r="A2801" s="213" t="s">
        <v>936</v>
      </c>
      <c r="B2801" s="213" t="s">
        <v>883</v>
      </c>
      <c r="C2801" s="217">
        <v>43</v>
      </c>
      <c r="D2801" s="215" t="s">
        <v>25</v>
      </c>
      <c r="E2801" s="219">
        <v>4221</v>
      </c>
      <c r="F2801" s="229" t="s">
        <v>129</v>
      </c>
      <c r="G2801" s="220"/>
      <c r="H2801" s="244">
        <v>10000</v>
      </c>
      <c r="I2801" s="244"/>
      <c r="J2801" s="244"/>
      <c r="K2801" s="244">
        <f t="shared" si="1319"/>
        <v>10000</v>
      </c>
    </row>
    <row r="2802" spans="1:11" s="223" customFormat="1" ht="15" x14ac:dyDescent="0.2">
      <c r="A2802" s="213" t="s">
        <v>936</v>
      </c>
      <c r="B2802" s="213" t="s">
        <v>883</v>
      </c>
      <c r="C2802" s="217">
        <v>43</v>
      </c>
      <c r="D2802" s="215" t="s">
        <v>25</v>
      </c>
      <c r="E2802" s="219">
        <v>4222</v>
      </c>
      <c r="F2802" s="229" t="s">
        <v>130</v>
      </c>
      <c r="G2802" s="220"/>
      <c r="H2802" s="244">
        <v>15000</v>
      </c>
      <c r="I2802" s="244"/>
      <c r="J2802" s="244"/>
      <c r="K2802" s="244">
        <f t="shared" si="1319"/>
        <v>15000</v>
      </c>
    </row>
    <row r="2803" spans="1:11" s="223" customFormat="1" ht="15" x14ac:dyDescent="0.2">
      <c r="A2803" s="213" t="s">
        <v>936</v>
      </c>
      <c r="B2803" s="213" t="s">
        <v>883</v>
      </c>
      <c r="C2803" s="217">
        <v>43</v>
      </c>
      <c r="D2803" s="215" t="s">
        <v>25</v>
      </c>
      <c r="E2803" s="219">
        <v>4223</v>
      </c>
      <c r="F2803" s="229" t="s">
        <v>131</v>
      </c>
      <c r="G2803" s="220"/>
      <c r="H2803" s="244">
        <v>5000</v>
      </c>
      <c r="I2803" s="244"/>
      <c r="J2803" s="244"/>
      <c r="K2803" s="244">
        <f t="shared" si="1319"/>
        <v>5000</v>
      </c>
    </row>
    <row r="2804" spans="1:11" s="223" customFormat="1" x14ac:dyDescent="0.2">
      <c r="A2804" s="326" t="s">
        <v>936</v>
      </c>
      <c r="B2804" s="326" t="s">
        <v>883</v>
      </c>
      <c r="C2804" s="154">
        <v>43</v>
      </c>
      <c r="D2804" s="155"/>
      <c r="E2804" s="156">
        <v>426</v>
      </c>
      <c r="F2804" s="225"/>
      <c r="G2804" s="157"/>
      <c r="H2804" s="242">
        <f t="shared" ref="H2804:I2804" si="1329">H2806+H2805</f>
        <v>60000</v>
      </c>
      <c r="I2804" s="242">
        <f t="shared" si="1329"/>
        <v>0</v>
      </c>
      <c r="J2804" s="242">
        <f t="shared" ref="J2804" si="1330">J2806+J2805</f>
        <v>0</v>
      </c>
      <c r="K2804" s="242">
        <f t="shared" si="1319"/>
        <v>60000</v>
      </c>
    </row>
    <row r="2805" spans="1:11" s="223" customFormat="1" ht="15" x14ac:dyDescent="0.2">
      <c r="A2805" s="213" t="s">
        <v>936</v>
      </c>
      <c r="B2805" s="213" t="s">
        <v>883</v>
      </c>
      <c r="C2805" s="217">
        <v>43</v>
      </c>
      <c r="D2805" s="215" t="s">
        <v>25</v>
      </c>
      <c r="E2805" s="219">
        <v>4262</v>
      </c>
      <c r="F2805" s="229" t="s">
        <v>135</v>
      </c>
      <c r="G2805" s="220"/>
      <c r="H2805" s="244">
        <v>50000</v>
      </c>
      <c r="I2805" s="244"/>
      <c r="J2805" s="244"/>
      <c r="K2805" s="244">
        <f t="shared" si="1319"/>
        <v>50000</v>
      </c>
    </row>
    <row r="2806" spans="1:11" s="223" customFormat="1" ht="15" x14ac:dyDescent="0.2">
      <c r="A2806" s="213" t="s">
        <v>936</v>
      </c>
      <c r="B2806" s="213" t="s">
        <v>883</v>
      </c>
      <c r="C2806" s="217">
        <v>43</v>
      </c>
      <c r="D2806" s="215" t="s">
        <v>25</v>
      </c>
      <c r="E2806" s="219">
        <v>4264</v>
      </c>
      <c r="F2806" s="229" t="s">
        <v>789</v>
      </c>
      <c r="G2806" s="220"/>
      <c r="H2806" s="244">
        <v>10000</v>
      </c>
      <c r="I2806" s="244"/>
      <c r="J2806" s="244"/>
      <c r="K2806" s="244">
        <f t="shared" si="1319"/>
        <v>10000</v>
      </c>
    </row>
    <row r="2807" spans="1:11" s="223" customFormat="1" x14ac:dyDescent="0.2">
      <c r="A2807" s="302" t="s">
        <v>936</v>
      </c>
      <c r="B2807" s="302" t="s">
        <v>883</v>
      </c>
      <c r="C2807" s="285">
        <v>43</v>
      </c>
      <c r="D2807" s="285"/>
      <c r="E2807" s="286">
        <v>45</v>
      </c>
      <c r="F2807" s="287"/>
      <c r="G2807" s="288"/>
      <c r="H2807" s="289">
        <f t="shared" ref="H2807:I2807" si="1331">H2808+H2810+H2812+H2814</f>
        <v>16000</v>
      </c>
      <c r="I2807" s="289">
        <f t="shared" si="1331"/>
        <v>0</v>
      </c>
      <c r="J2807" s="289">
        <f t="shared" ref="J2807" si="1332">J2808+J2810+J2812+J2814</f>
        <v>0</v>
      </c>
      <c r="K2807" s="289">
        <f t="shared" si="1319"/>
        <v>16000</v>
      </c>
    </row>
    <row r="2808" spans="1:11" s="223" customFormat="1" x14ac:dyDescent="0.2">
      <c r="A2808" s="326" t="s">
        <v>936</v>
      </c>
      <c r="B2808" s="326" t="s">
        <v>883</v>
      </c>
      <c r="C2808" s="154">
        <v>43</v>
      </c>
      <c r="D2808" s="155"/>
      <c r="E2808" s="156">
        <v>451</v>
      </c>
      <c r="F2808" s="225"/>
      <c r="G2808" s="157"/>
      <c r="H2808" s="242">
        <f t="shared" ref="H2808:J2808" si="1333">H2809</f>
        <v>5000</v>
      </c>
      <c r="I2808" s="242">
        <f t="shared" si="1333"/>
        <v>0</v>
      </c>
      <c r="J2808" s="242">
        <f t="shared" si="1333"/>
        <v>0</v>
      </c>
      <c r="K2808" s="242">
        <f t="shared" si="1319"/>
        <v>5000</v>
      </c>
    </row>
    <row r="2809" spans="1:11" s="223" customFormat="1" ht="15" x14ac:dyDescent="0.2">
      <c r="A2809" s="213" t="s">
        <v>936</v>
      </c>
      <c r="B2809" s="213" t="s">
        <v>883</v>
      </c>
      <c r="C2809" s="161">
        <v>43</v>
      </c>
      <c r="D2809" s="215" t="s">
        <v>25</v>
      </c>
      <c r="E2809" s="163">
        <v>4511</v>
      </c>
      <c r="F2809" s="226" t="s">
        <v>136</v>
      </c>
      <c r="G2809" s="164"/>
      <c r="H2809" s="244">
        <v>5000</v>
      </c>
      <c r="I2809" s="244"/>
      <c r="J2809" s="244"/>
      <c r="K2809" s="244">
        <f t="shared" si="1319"/>
        <v>5000</v>
      </c>
    </row>
    <row r="2810" spans="1:11" s="223" customFormat="1" x14ac:dyDescent="0.2">
      <c r="A2810" s="326" t="s">
        <v>936</v>
      </c>
      <c r="B2810" s="326" t="s">
        <v>883</v>
      </c>
      <c r="C2810" s="154">
        <v>43</v>
      </c>
      <c r="D2810" s="155"/>
      <c r="E2810" s="156">
        <v>452</v>
      </c>
      <c r="F2810" s="225"/>
      <c r="G2810" s="157"/>
      <c r="H2810" s="242">
        <f t="shared" ref="H2810:J2810" si="1334">H2811</f>
        <v>5000</v>
      </c>
      <c r="I2810" s="242">
        <f t="shared" si="1334"/>
        <v>0</v>
      </c>
      <c r="J2810" s="242">
        <f t="shared" si="1334"/>
        <v>0</v>
      </c>
      <c r="K2810" s="242">
        <f t="shared" si="1319"/>
        <v>5000</v>
      </c>
    </row>
    <row r="2811" spans="1:11" s="223" customFormat="1" ht="15" x14ac:dyDescent="0.2">
      <c r="A2811" s="213" t="s">
        <v>936</v>
      </c>
      <c r="B2811" s="213" t="s">
        <v>883</v>
      </c>
      <c r="C2811" s="161">
        <v>43</v>
      </c>
      <c r="D2811" s="215" t="s">
        <v>25</v>
      </c>
      <c r="E2811" s="163">
        <v>4521</v>
      </c>
      <c r="F2811" s="226" t="s">
        <v>822</v>
      </c>
      <c r="G2811" s="164"/>
      <c r="H2811" s="244">
        <v>5000</v>
      </c>
      <c r="I2811" s="244"/>
      <c r="J2811" s="244"/>
      <c r="K2811" s="244">
        <f t="shared" si="1319"/>
        <v>5000</v>
      </c>
    </row>
    <row r="2812" spans="1:11" s="223" customFormat="1" x14ac:dyDescent="0.2">
      <c r="A2812" s="326" t="s">
        <v>936</v>
      </c>
      <c r="B2812" s="326" t="s">
        <v>883</v>
      </c>
      <c r="C2812" s="154">
        <v>43</v>
      </c>
      <c r="D2812" s="155"/>
      <c r="E2812" s="156">
        <v>453</v>
      </c>
      <c r="F2812" s="225"/>
      <c r="G2812" s="157"/>
      <c r="H2812" s="242">
        <f t="shared" ref="H2812:J2812" si="1335">H2813</f>
        <v>5000</v>
      </c>
      <c r="I2812" s="242">
        <f t="shared" si="1335"/>
        <v>0</v>
      </c>
      <c r="J2812" s="242">
        <f t="shared" si="1335"/>
        <v>0</v>
      </c>
      <c r="K2812" s="242">
        <f t="shared" si="1319"/>
        <v>5000</v>
      </c>
    </row>
    <row r="2813" spans="1:11" s="223" customFormat="1" ht="15" x14ac:dyDescent="0.2">
      <c r="A2813" s="213" t="s">
        <v>936</v>
      </c>
      <c r="B2813" s="213" t="s">
        <v>883</v>
      </c>
      <c r="C2813" s="161">
        <v>43</v>
      </c>
      <c r="D2813" s="215" t="s">
        <v>25</v>
      </c>
      <c r="E2813" s="163">
        <v>4531</v>
      </c>
      <c r="F2813" s="226" t="s">
        <v>145</v>
      </c>
      <c r="G2813" s="164"/>
      <c r="H2813" s="244">
        <v>5000</v>
      </c>
      <c r="I2813" s="244"/>
      <c r="J2813" s="244"/>
      <c r="K2813" s="244">
        <f t="shared" si="1319"/>
        <v>5000</v>
      </c>
    </row>
    <row r="2814" spans="1:11" s="223" customFormat="1" x14ac:dyDescent="0.2">
      <c r="A2814" s="326" t="s">
        <v>936</v>
      </c>
      <c r="B2814" s="326" t="s">
        <v>883</v>
      </c>
      <c r="C2814" s="154">
        <v>43</v>
      </c>
      <c r="D2814" s="155"/>
      <c r="E2814" s="156">
        <v>454</v>
      </c>
      <c r="F2814" s="225"/>
      <c r="G2814" s="157"/>
      <c r="H2814" s="242">
        <f t="shared" ref="H2814:J2814" si="1336">H2815</f>
        <v>1000</v>
      </c>
      <c r="I2814" s="242">
        <f t="shared" si="1336"/>
        <v>0</v>
      </c>
      <c r="J2814" s="242">
        <f t="shared" si="1336"/>
        <v>0</v>
      </c>
      <c r="K2814" s="242">
        <f t="shared" si="1319"/>
        <v>1000</v>
      </c>
    </row>
    <row r="2815" spans="1:11" s="223" customFormat="1" ht="30" x14ac:dyDescent="0.2">
      <c r="A2815" s="213" t="s">
        <v>936</v>
      </c>
      <c r="B2815" s="213" t="s">
        <v>883</v>
      </c>
      <c r="C2815" s="161">
        <v>43</v>
      </c>
      <c r="D2815" s="215" t="s">
        <v>25</v>
      </c>
      <c r="E2815" s="163">
        <v>4541</v>
      </c>
      <c r="F2815" s="226" t="s">
        <v>791</v>
      </c>
      <c r="G2815" s="164"/>
      <c r="H2815" s="244">
        <v>1000</v>
      </c>
      <c r="I2815" s="244"/>
      <c r="J2815" s="244"/>
      <c r="K2815" s="244">
        <f t="shared" si="1319"/>
        <v>1000</v>
      </c>
    </row>
    <row r="2816" spans="1:11" s="223" customFormat="1" ht="67.5" x14ac:dyDescent="0.2">
      <c r="A2816" s="296" t="s">
        <v>936</v>
      </c>
      <c r="B2816" s="296" t="s">
        <v>273</v>
      </c>
      <c r="C2816" s="296"/>
      <c r="D2816" s="296"/>
      <c r="E2816" s="297"/>
      <c r="F2816" s="299" t="s">
        <v>849</v>
      </c>
      <c r="G2816" s="300" t="s">
        <v>688</v>
      </c>
      <c r="H2816" s="301">
        <f>H2817+H2820</f>
        <v>6100000</v>
      </c>
      <c r="I2816" s="301">
        <f>I2817+I2820</f>
        <v>0</v>
      </c>
      <c r="J2816" s="301">
        <f>J2817+J2820</f>
        <v>0</v>
      </c>
      <c r="K2816" s="301">
        <f t="shared" si="1319"/>
        <v>6100000</v>
      </c>
    </row>
    <row r="2817" spans="1:11" s="223" customFormat="1" x14ac:dyDescent="0.2">
      <c r="A2817" s="302" t="s">
        <v>936</v>
      </c>
      <c r="B2817" s="302" t="s">
        <v>273</v>
      </c>
      <c r="C2817" s="285">
        <v>11</v>
      </c>
      <c r="D2817" s="285"/>
      <c r="E2817" s="286">
        <v>34</v>
      </c>
      <c r="F2817" s="287"/>
      <c r="G2817" s="288"/>
      <c r="H2817" s="289">
        <f t="shared" ref="H2817:J2818" si="1337">H2818</f>
        <v>250000</v>
      </c>
      <c r="I2817" s="289">
        <f t="shared" si="1337"/>
        <v>0</v>
      </c>
      <c r="J2817" s="289">
        <f t="shared" si="1337"/>
        <v>0</v>
      </c>
      <c r="K2817" s="289">
        <f t="shared" si="1319"/>
        <v>250000</v>
      </c>
    </row>
    <row r="2818" spans="1:11" s="223" customFormat="1" x14ac:dyDescent="0.2">
      <c r="A2818" s="326" t="s">
        <v>936</v>
      </c>
      <c r="B2818" s="326" t="s">
        <v>273</v>
      </c>
      <c r="C2818" s="154">
        <v>11</v>
      </c>
      <c r="D2818" s="155"/>
      <c r="E2818" s="156">
        <v>342</v>
      </c>
      <c r="F2818" s="225"/>
      <c r="G2818" s="157"/>
      <c r="H2818" s="246">
        <f t="shared" si="1337"/>
        <v>250000</v>
      </c>
      <c r="I2818" s="246">
        <f t="shared" si="1337"/>
        <v>0</v>
      </c>
      <c r="J2818" s="246">
        <f t="shared" si="1337"/>
        <v>0</v>
      </c>
      <c r="K2818" s="246">
        <f t="shared" si="1319"/>
        <v>250000</v>
      </c>
    </row>
    <row r="2819" spans="1:11" s="223" customFormat="1" ht="45" x14ac:dyDescent="0.2">
      <c r="A2819" s="213" t="s">
        <v>936</v>
      </c>
      <c r="B2819" s="213" t="str">
        <f>B2818</f>
        <v>A810019</v>
      </c>
      <c r="C2819" s="217">
        <v>11</v>
      </c>
      <c r="D2819" s="215" t="s">
        <v>25</v>
      </c>
      <c r="E2819" s="219">
        <v>3421</v>
      </c>
      <c r="F2819" s="229" t="s">
        <v>776</v>
      </c>
      <c r="G2819" s="220"/>
      <c r="H2819" s="222">
        <v>250000</v>
      </c>
      <c r="I2819" s="222"/>
      <c r="J2819" s="222"/>
      <c r="K2819" s="222">
        <f t="shared" ref="K2819:K2882" si="1338">H2819-I2819+J2819</f>
        <v>250000</v>
      </c>
    </row>
    <row r="2820" spans="1:11" s="223" customFormat="1" x14ac:dyDescent="0.2">
      <c r="A2820" s="302" t="s">
        <v>936</v>
      </c>
      <c r="B2820" s="302" t="s">
        <v>273</v>
      </c>
      <c r="C2820" s="285">
        <v>11</v>
      </c>
      <c r="D2820" s="285"/>
      <c r="E2820" s="286">
        <v>54</v>
      </c>
      <c r="F2820" s="287"/>
      <c r="G2820" s="288"/>
      <c r="H2820" s="289">
        <f t="shared" ref="H2820:J2821" si="1339">H2821</f>
        <v>5850000</v>
      </c>
      <c r="I2820" s="289">
        <f t="shared" si="1339"/>
        <v>0</v>
      </c>
      <c r="J2820" s="289">
        <f t="shared" si="1339"/>
        <v>0</v>
      </c>
      <c r="K2820" s="289">
        <f t="shared" si="1338"/>
        <v>5850000</v>
      </c>
    </row>
    <row r="2821" spans="1:11" s="152" customFormat="1" x14ac:dyDescent="0.2">
      <c r="A2821" s="326" t="s">
        <v>936</v>
      </c>
      <c r="B2821" s="326" t="s">
        <v>273</v>
      </c>
      <c r="C2821" s="237">
        <v>11</v>
      </c>
      <c r="D2821" s="215"/>
      <c r="E2821" s="239">
        <v>541</v>
      </c>
      <c r="F2821" s="229"/>
      <c r="G2821" s="220"/>
      <c r="H2821" s="246">
        <f t="shared" si="1339"/>
        <v>5850000</v>
      </c>
      <c r="I2821" s="246">
        <f t="shared" si="1339"/>
        <v>0</v>
      </c>
      <c r="J2821" s="246">
        <f t="shared" si="1339"/>
        <v>0</v>
      </c>
      <c r="K2821" s="246">
        <f t="shared" si="1338"/>
        <v>5850000</v>
      </c>
    </row>
    <row r="2822" spans="1:11" s="166" customFormat="1" ht="30" x14ac:dyDescent="0.2">
      <c r="A2822" s="213" t="s">
        <v>936</v>
      </c>
      <c r="B2822" s="213" t="str">
        <f>B2820</f>
        <v>A810019</v>
      </c>
      <c r="C2822" s="217">
        <v>11</v>
      </c>
      <c r="D2822" s="215" t="s">
        <v>25</v>
      </c>
      <c r="E2822" s="219">
        <v>5413</v>
      </c>
      <c r="F2822" s="229" t="s">
        <v>775</v>
      </c>
      <c r="G2822" s="220"/>
      <c r="H2822" s="222">
        <v>5850000</v>
      </c>
      <c r="I2822" s="222"/>
      <c r="J2822" s="222"/>
      <c r="K2822" s="222">
        <f t="shared" si="1338"/>
        <v>5850000</v>
      </c>
    </row>
    <row r="2823" spans="1:11" s="152" customFormat="1" ht="67.5" x14ac:dyDescent="0.2">
      <c r="A2823" s="296" t="s">
        <v>936</v>
      </c>
      <c r="B2823" s="296" t="s">
        <v>884</v>
      </c>
      <c r="C2823" s="296"/>
      <c r="D2823" s="296"/>
      <c r="E2823" s="297"/>
      <c r="F2823" s="299" t="s">
        <v>850</v>
      </c>
      <c r="G2823" s="300" t="s">
        <v>688</v>
      </c>
      <c r="H2823" s="301">
        <f t="shared" ref="H2823:J2825" si="1340">H2824</f>
        <v>1500000</v>
      </c>
      <c r="I2823" s="301">
        <f t="shared" si="1340"/>
        <v>1500000</v>
      </c>
      <c r="J2823" s="301">
        <f t="shared" si="1340"/>
        <v>0</v>
      </c>
      <c r="K2823" s="301">
        <f t="shared" si="1338"/>
        <v>0</v>
      </c>
    </row>
    <row r="2824" spans="1:11" x14ac:dyDescent="0.2">
      <c r="A2824" s="302" t="s">
        <v>936</v>
      </c>
      <c r="B2824" s="302" t="s">
        <v>884</v>
      </c>
      <c r="C2824" s="285">
        <v>11</v>
      </c>
      <c r="D2824" s="285"/>
      <c r="E2824" s="286">
        <v>34</v>
      </c>
      <c r="F2824" s="287"/>
      <c r="G2824" s="288"/>
      <c r="H2824" s="289">
        <f t="shared" si="1340"/>
        <v>1500000</v>
      </c>
      <c r="I2824" s="289">
        <f t="shared" si="1340"/>
        <v>1500000</v>
      </c>
      <c r="J2824" s="289">
        <f t="shared" si="1340"/>
        <v>0</v>
      </c>
      <c r="K2824" s="289">
        <f t="shared" si="1338"/>
        <v>0</v>
      </c>
    </row>
    <row r="2825" spans="1:11" x14ac:dyDescent="0.2">
      <c r="A2825" s="326" t="s">
        <v>936</v>
      </c>
      <c r="B2825" s="326" t="s">
        <v>884</v>
      </c>
      <c r="C2825" s="154">
        <v>11</v>
      </c>
      <c r="D2825" s="155"/>
      <c r="E2825" s="156">
        <v>342</v>
      </c>
      <c r="F2825" s="225"/>
      <c r="G2825" s="157"/>
      <c r="H2825" s="246">
        <f t="shared" si="1340"/>
        <v>1500000</v>
      </c>
      <c r="I2825" s="246">
        <f t="shared" si="1340"/>
        <v>1500000</v>
      </c>
      <c r="J2825" s="246">
        <f t="shared" si="1340"/>
        <v>0</v>
      </c>
      <c r="K2825" s="246">
        <f t="shared" si="1338"/>
        <v>0</v>
      </c>
    </row>
    <row r="2826" spans="1:11" s="152" customFormat="1" ht="45" x14ac:dyDescent="0.2">
      <c r="A2826" s="213" t="s">
        <v>936</v>
      </c>
      <c r="B2826" s="213" t="s">
        <v>884</v>
      </c>
      <c r="C2826" s="217">
        <v>11</v>
      </c>
      <c r="D2826" s="215" t="s">
        <v>25</v>
      </c>
      <c r="E2826" s="219">
        <v>3422</v>
      </c>
      <c r="F2826" s="229" t="s">
        <v>851</v>
      </c>
      <c r="G2826" s="220"/>
      <c r="H2826" s="222">
        <v>1500000</v>
      </c>
      <c r="I2826" s="222">
        <v>1500000</v>
      </c>
      <c r="J2826" s="222"/>
      <c r="K2826" s="222">
        <f t="shared" si="1338"/>
        <v>0</v>
      </c>
    </row>
    <row r="2827" spans="1:11" ht="67.5" x14ac:dyDescent="0.2">
      <c r="A2827" s="296" t="s">
        <v>936</v>
      </c>
      <c r="B2827" s="296" t="s">
        <v>885</v>
      </c>
      <c r="C2827" s="296"/>
      <c r="D2827" s="296"/>
      <c r="E2827" s="297"/>
      <c r="F2827" s="299" t="s">
        <v>916</v>
      </c>
      <c r="G2827" s="300" t="s">
        <v>688</v>
      </c>
      <c r="H2827" s="301">
        <f>H2832+H2835+H2851+H2865+H2873+H2828+H2847+H2861+H2870+H2856+H2842</f>
        <v>80602000</v>
      </c>
      <c r="I2827" s="301">
        <f t="shared" ref="I2827:J2827" si="1341">I2832+I2835+I2851+I2865+I2873+I2828+I2847+I2861+I2870+I2856+I2842</f>
        <v>62628000</v>
      </c>
      <c r="J2827" s="301">
        <f t="shared" si="1341"/>
        <v>7351000</v>
      </c>
      <c r="K2827" s="301">
        <f t="shared" si="1338"/>
        <v>25325000</v>
      </c>
    </row>
    <row r="2828" spans="1:11" s="166" customFormat="1" x14ac:dyDescent="0.2">
      <c r="A2828" s="302" t="s">
        <v>936</v>
      </c>
      <c r="B2828" s="302" t="s">
        <v>885</v>
      </c>
      <c r="C2828" s="285">
        <v>11</v>
      </c>
      <c r="D2828" s="285"/>
      <c r="E2828" s="286">
        <v>32</v>
      </c>
      <c r="F2828" s="287"/>
      <c r="G2828" s="288"/>
      <c r="H2828" s="289">
        <f t="shared" ref="H2828:J2828" si="1342">H2829</f>
        <v>140000</v>
      </c>
      <c r="I2828" s="289">
        <f t="shared" si="1342"/>
        <v>0</v>
      </c>
      <c r="J2828" s="289">
        <f t="shared" si="1342"/>
        <v>2848000</v>
      </c>
      <c r="K2828" s="289">
        <f t="shared" si="1338"/>
        <v>2988000</v>
      </c>
    </row>
    <row r="2829" spans="1:11" s="152" customFormat="1" x14ac:dyDescent="0.2">
      <c r="A2829" s="326" t="s">
        <v>936</v>
      </c>
      <c r="B2829" s="326" t="s">
        <v>885</v>
      </c>
      <c r="C2829" s="237">
        <v>11</v>
      </c>
      <c r="D2829" s="215"/>
      <c r="E2829" s="239">
        <v>323</v>
      </c>
      <c r="F2829" s="240"/>
      <c r="G2829" s="241"/>
      <c r="H2829" s="242">
        <f>SUM(H2830:H2831)</f>
        <v>140000</v>
      </c>
      <c r="I2829" s="242">
        <f t="shared" ref="I2829:J2829" si="1343">SUM(I2830:I2831)</f>
        <v>0</v>
      </c>
      <c r="J2829" s="242">
        <f t="shared" si="1343"/>
        <v>2848000</v>
      </c>
      <c r="K2829" s="242">
        <f t="shared" si="1338"/>
        <v>2988000</v>
      </c>
    </row>
    <row r="2830" spans="1:11" s="223" customFormat="1" ht="15" x14ac:dyDescent="0.2">
      <c r="A2830" s="213" t="s">
        <v>936</v>
      </c>
      <c r="B2830" s="213" t="s">
        <v>885</v>
      </c>
      <c r="C2830" s="217">
        <v>11</v>
      </c>
      <c r="D2830" s="215" t="s">
        <v>25</v>
      </c>
      <c r="E2830" s="219">
        <v>3235</v>
      </c>
      <c r="F2830" s="229" t="s">
        <v>42</v>
      </c>
      <c r="G2830" s="220"/>
      <c r="H2830" s="222">
        <v>0</v>
      </c>
      <c r="I2830" s="222"/>
      <c r="J2830" s="222">
        <v>488000</v>
      </c>
      <c r="K2830" s="222">
        <f t="shared" si="1338"/>
        <v>488000</v>
      </c>
    </row>
    <row r="2831" spans="1:11" s="167" customFormat="1" x14ac:dyDescent="0.2">
      <c r="A2831" s="213" t="s">
        <v>936</v>
      </c>
      <c r="B2831" s="213" t="s">
        <v>885</v>
      </c>
      <c r="C2831" s="217">
        <v>11</v>
      </c>
      <c r="D2831" s="215" t="s">
        <v>25</v>
      </c>
      <c r="E2831" s="219">
        <v>3237</v>
      </c>
      <c r="F2831" s="229" t="s">
        <v>36</v>
      </c>
      <c r="G2831" s="220"/>
      <c r="H2831" s="222">
        <v>140000</v>
      </c>
      <c r="I2831" s="222"/>
      <c r="J2831" s="222">
        <v>2360000</v>
      </c>
      <c r="K2831" s="222">
        <f t="shared" si="1338"/>
        <v>2500000</v>
      </c>
    </row>
    <row r="2832" spans="1:11" s="223" customFormat="1" x14ac:dyDescent="0.2">
      <c r="A2832" s="302" t="s">
        <v>936</v>
      </c>
      <c r="B2832" s="302" t="s">
        <v>885</v>
      </c>
      <c r="C2832" s="285">
        <v>11</v>
      </c>
      <c r="D2832" s="285"/>
      <c r="E2832" s="286">
        <v>41</v>
      </c>
      <c r="F2832" s="287"/>
      <c r="G2832" s="288"/>
      <c r="H2832" s="289">
        <f t="shared" ref="H2832:J2833" si="1344">H2833</f>
        <v>2000000</v>
      </c>
      <c r="I2832" s="289">
        <f t="shared" si="1344"/>
        <v>0</v>
      </c>
      <c r="J2832" s="289">
        <f t="shared" si="1344"/>
        <v>1000000</v>
      </c>
      <c r="K2832" s="289">
        <f t="shared" si="1338"/>
        <v>3000000</v>
      </c>
    </row>
    <row r="2833" spans="1:11" s="167" customFormat="1" x14ac:dyDescent="0.2">
      <c r="A2833" s="326" t="s">
        <v>936</v>
      </c>
      <c r="B2833" s="326" t="s">
        <v>885</v>
      </c>
      <c r="C2833" s="237">
        <v>11</v>
      </c>
      <c r="D2833" s="215"/>
      <c r="E2833" s="239">
        <v>411</v>
      </c>
      <c r="F2833" s="240"/>
      <c r="G2833" s="241"/>
      <c r="H2833" s="242">
        <f t="shared" si="1344"/>
        <v>2000000</v>
      </c>
      <c r="I2833" s="242">
        <f t="shared" si="1344"/>
        <v>0</v>
      </c>
      <c r="J2833" s="242">
        <f t="shared" si="1344"/>
        <v>1000000</v>
      </c>
      <c r="K2833" s="242">
        <f t="shared" si="1338"/>
        <v>3000000</v>
      </c>
    </row>
    <row r="2834" spans="1:11" s="223" customFormat="1" ht="15" x14ac:dyDescent="0.2">
      <c r="A2834" s="213" t="s">
        <v>936</v>
      </c>
      <c r="B2834" s="213" t="s">
        <v>885</v>
      </c>
      <c r="C2834" s="217">
        <v>11</v>
      </c>
      <c r="D2834" s="215" t="s">
        <v>25</v>
      </c>
      <c r="E2834" s="219">
        <v>4111</v>
      </c>
      <c r="F2834" s="229" t="s">
        <v>401</v>
      </c>
      <c r="G2834" s="220"/>
      <c r="H2834" s="222">
        <v>2000000</v>
      </c>
      <c r="I2834" s="222"/>
      <c r="J2834" s="222">
        <v>1000000</v>
      </c>
      <c r="K2834" s="222">
        <f t="shared" si="1338"/>
        <v>3000000</v>
      </c>
    </row>
    <row r="2835" spans="1:11" s="166" customFormat="1" x14ac:dyDescent="0.2">
      <c r="A2835" s="302" t="s">
        <v>936</v>
      </c>
      <c r="B2835" s="302" t="s">
        <v>885</v>
      </c>
      <c r="C2835" s="285">
        <v>11</v>
      </c>
      <c r="D2835" s="285"/>
      <c r="E2835" s="286">
        <v>42</v>
      </c>
      <c r="F2835" s="287"/>
      <c r="G2835" s="288"/>
      <c r="H2835" s="289">
        <f>H2836+H2840</f>
        <v>16610000</v>
      </c>
      <c r="I2835" s="289">
        <f>I2836+I2840</f>
        <v>860000</v>
      </c>
      <c r="J2835" s="289">
        <f>J2836+J2840</f>
        <v>3343000</v>
      </c>
      <c r="K2835" s="289">
        <f t="shared" si="1338"/>
        <v>19093000</v>
      </c>
    </row>
    <row r="2836" spans="1:11" s="152" customFormat="1" x14ac:dyDescent="0.2">
      <c r="A2836" s="326" t="s">
        <v>936</v>
      </c>
      <c r="B2836" s="326" t="s">
        <v>885</v>
      </c>
      <c r="C2836" s="237">
        <v>11</v>
      </c>
      <c r="D2836" s="215"/>
      <c r="E2836" s="239">
        <v>421</v>
      </c>
      <c r="F2836" s="240"/>
      <c r="G2836" s="241"/>
      <c r="H2836" s="242">
        <f>SUM(H2837:H2839)</f>
        <v>16110000</v>
      </c>
      <c r="I2836" s="242">
        <f t="shared" ref="I2836:J2836" si="1345">SUM(I2837:I2839)</f>
        <v>360000</v>
      </c>
      <c r="J2836" s="242">
        <f t="shared" si="1345"/>
        <v>3343000</v>
      </c>
      <c r="K2836" s="242">
        <f t="shared" si="1338"/>
        <v>19093000</v>
      </c>
    </row>
    <row r="2837" spans="1:11" ht="15" x14ac:dyDescent="0.2">
      <c r="A2837" s="384" t="s">
        <v>936</v>
      </c>
      <c r="B2837" s="384" t="s">
        <v>885</v>
      </c>
      <c r="C2837" s="385">
        <v>11</v>
      </c>
      <c r="D2837" s="383" t="s">
        <v>25</v>
      </c>
      <c r="E2837" s="386">
        <v>4212</v>
      </c>
      <c r="F2837" s="387" t="s">
        <v>937</v>
      </c>
      <c r="G2837" s="388"/>
      <c r="H2837" s="389">
        <v>0</v>
      </c>
      <c r="I2837" s="389"/>
      <c r="J2837" s="389">
        <v>125000</v>
      </c>
      <c r="K2837" s="389">
        <f t="shared" si="1338"/>
        <v>125000</v>
      </c>
    </row>
    <row r="2838" spans="1:11" s="152" customFormat="1" x14ac:dyDescent="0.2">
      <c r="A2838" s="326" t="s">
        <v>936</v>
      </c>
      <c r="B2838" s="326" t="s">
        <v>885</v>
      </c>
      <c r="C2838" s="237">
        <v>11</v>
      </c>
      <c r="D2838" s="215" t="s">
        <v>25</v>
      </c>
      <c r="E2838" s="219">
        <v>4213</v>
      </c>
      <c r="F2838" s="229" t="s">
        <v>799</v>
      </c>
      <c r="G2838" s="241"/>
      <c r="H2838" s="222">
        <v>360000</v>
      </c>
      <c r="I2838" s="222">
        <v>360000</v>
      </c>
      <c r="J2838" s="222"/>
      <c r="K2838" s="222">
        <f t="shared" si="1338"/>
        <v>0</v>
      </c>
    </row>
    <row r="2839" spans="1:11" ht="15" x14ac:dyDescent="0.2">
      <c r="A2839" s="213" t="s">
        <v>936</v>
      </c>
      <c r="B2839" s="213" t="s">
        <v>885</v>
      </c>
      <c r="C2839" s="217">
        <v>11</v>
      </c>
      <c r="D2839" s="215" t="s">
        <v>25</v>
      </c>
      <c r="E2839" s="219">
        <v>4214</v>
      </c>
      <c r="F2839" s="229" t="s">
        <v>154</v>
      </c>
      <c r="G2839" s="220"/>
      <c r="H2839" s="222">
        <v>15750000</v>
      </c>
      <c r="I2839" s="222"/>
      <c r="J2839" s="222">
        <v>3218000</v>
      </c>
      <c r="K2839" s="222">
        <f t="shared" si="1338"/>
        <v>18968000</v>
      </c>
    </row>
    <row r="2840" spans="1:11" s="166" customFormat="1" x14ac:dyDescent="0.2">
      <c r="A2840" s="326" t="s">
        <v>936</v>
      </c>
      <c r="B2840" s="326" t="s">
        <v>885</v>
      </c>
      <c r="C2840" s="237">
        <v>11</v>
      </c>
      <c r="D2840" s="215"/>
      <c r="E2840" s="239">
        <v>422</v>
      </c>
      <c r="F2840" s="240"/>
      <c r="G2840" s="220"/>
      <c r="H2840" s="242">
        <f>H2841</f>
        <v>500000</v>
      </c>
      <c r="I2840" s="242">
        <f>I2841</f>
        <v>500000</v>
      </c>
      <c r="J2840" s="242">
        <f>J2841</f>
        <v>0</v>
      </c>
      <c r="K2840" s="242">
        <f t="shared" si="1338"/>
        <v>0</v>
      </c>
    </row>
    <row r="2841" spans="1:11" s="152" customFormat="1" ht="18.75" customHeight="1" x14ac:dyDescent="0.2">
      <c r="A2841" s="213" t="s">
        <v>936</v>
      </c>
      <c r="B2841" s="213" t="s">
        <v>885</v>
      </c>
      <c r="C2841" s="217">
        <v>11</v>
      </c>
      <c r="D2841" s="215" t="s">
        <v>25</v>
      </c>
      <c r="E2841" s="219">
        <v>4227</v>
      </c>
      <c r="F2841" s="229" t="s">
        <v>787</v>
      </c>
      <c r="G2841" s="220"/>
      <c r="H2841" s="222">
        <v>500000</v>
      </c>
      <c r="I2841" s="222">
        <v>500000</v>
      </c>
      <c r="J2841" s="222"/>
      <c r="K2841" s="222">
        <f t="shared" si="1338"/>
        <v>0</v>
      </c>
    </row>
    <row r="2842" spans="1:11" s="243" customFormat="1" x14ac:dyDescent="0.2">
      <c r="A2842" s="302" t="s">
        <v>936</v>
      </c>
      <c r="B2842" s="302" t="s">
        <v>885</v>
      </c>
      <c r="C2842" s="285">
        <v>12</v>
      </c>
      <c r="D2842" s="285"/>
      <c r="E2842" s="286">
        <v>31</v>
      </c>
      <c r="F2842" s="287"/>
      <c r="G2842" s="288"/>
      <c r="H2842" s="289">
        <f>H2843+H2845</f>
        <v>0</v>
      </c>
      <c r="I2842" s="289">
        <f>I2843+I2845</f>
        <v>0</v>
      </c>
      <c r="J2842" s="289">
        <f>J2843+J2845</f>
        <v>20000</v>
      </c>
      <c r="K2842" s="289">
        <f t="shared" si="1338"/>
        <v>20000</v>
      </c>
    </row>
    <row r="2843" spans="1:11" s="243" customFormat="1" x14ac:dyDescent="0.2">
      <c r="A2843" s="326" t="s">
        <v>936</v>
      </c>
      <c r="B2843" s="326" t="s">
        <v>885</v>
      </c>
      <c r="C2843" s="327">
        <v>12</v>
      </c>
      <c r="D2843" s="322"/>
      <c r="E2843" s="187">
        <v>311</v>
      </c>
      <c r="F2843" s="230"/>
      <c r="G2843" s="328"/>
      <c r="H2843" s="199">
        <f>H2844</f>
        <v>0</v>
      </c>
      <c r="I2843" s="199">
        <f>I2844</f>
        <v>0</v>
      </c>
      <c r="J2843" s="199">
        <f>J2844</f>
        <v>15000</v>
      </c>
      <c r="K2843" s="199">
        <f t="shared" si="1338"/>
        <v>15000</v>
      </c>
    </row>
    <row r="2844" spans="1:11" s="243" customFormat="1" x14ac:dyDescent="0.2">
      <c r="A2844" s="213" t="s">
        <v>936</v>
      </c>
      <c r="B2844" s="213" t="s">
        <v>885</v>
      </c>
      <c r="C2844" s="214">
        <v>12</v>
      </c>
      <c r="D2844" s="215" t="s">
        <v>25</v>
      </c>
      <c r="E2844" s="188">
        <v>3111</v>
      </c>
      <c r="F2844" s="228" t="s">
        <v>19</v>
      </c>
      <c r="G2844" s="208"/>
      <c r="H2844" s="222">
        <v>0</v>
      </c>
      <c r="I2844" s="222"/>
      <c r="J2844" s="222">
        <v>15000</v>
      </c>
      <c r="K2844" s="222">
        <f t="shared" si="1338"/>
        <v>15000</v>
      </c>
    </row>
    <row r="2845" spans="1:11" s="243" customFormat="1" x14ac:dyDescent="0.2">
      <c r="A2845" s="326" t="s">
        <v>936</v>
      </c>
      <c r="B2845" s="326" t="s">
        <v>885</v>
      </c>
      <c r="C2845" s="327">
        <v>12</v>
      </c>
      <c r="D2845" s="322"/>
      <c r="E2845" s="187">
        <v>313</v>
      </c>
      <c r="F2845" s="230"/>
      <c r="G2845" s="328"/>
      <c r="H2845" s="199">
        <f>H2846</f>
        <v>0</v>
      </c>
      <c r="I2845" s="199">
        <f>I2846</f>
        <v>0</v>
      </c>
      <c r="J2845" s="199">
        <f>J2846</f>
        <v>5000</v>
      </c>
      <c r="K2845" s="199">
        <f t="shared" si="1338"/>
        <v>5000</v>
      </c>
    </row>
    <row r="2846" spans="1:11" s="243" customFormat="1" x14ac:dyDescent="0.2">
      <c r="A2846" s="213" t="s">
        <v>936</v>
      </c>
      <c r="B2846" s="213" t="s">
        <v>885</v>
      </c>
      <c r="C2846" s="214">
        <v>12</v>
      </c>
      <c r="D2846" s="215" t="s">
        <v>25</v>
      </c>
      <c r="E2846" s="188">
        <v>3132</v>
      </c>
      <c r="F2846" s="228" t="s">
        <v>280</v>
      </c>
      <c r="G2846" s="208"/>
      <c r="H2846" s="222">
        <v>0</v>
      </c>
      <c r="I2846" s="222"/>
      <c r="J2846" s="222">
        <v>5000</v>
      </c>
      <c r="K2846" s="222">
        <f t="shared" si="1338"/>
        <v>5000</v>
      </c>
    </row>
    <row r="2847" spans="1:11" s="223" customFormat="1" x14ac:dyDescent="0.2">
      <c r="A2847" s="302" t="s">
        <v>936</v>
      </c>
      <c r="B2847" s="302" t="s">
        <v>885</v>
      </c>
      <c r="C2847" s="285">
        <v>12</v>
      </c>
      <c r="D2847" s="285"/>
      <c r="E2847" s="286">
        <v>32</v>
      </c>
      <c r="F2847" s="287"/>
      <c r="G2847" s="288"/>
      <c r="H2847" s="289">
        <f>H2848</f>
        <v>107000</v>
      </c>
      <c r="I2847" s="289">
        <f>I2848</f>
        <v>73000</v>
      </c>
      <c r="J2847" s="289">
        <f>J2848</f>
        <v>0</v>
      </c>
      <c r="K2847" s="289">
        <f t="shared" si="1338"/>
        <v>34000</v>
      </c>
    </row>
    <row r="2848" spans="1:11" s="167" customFormat="1" x14ac:dyDescent="0.2">
      <c r="A2848" s="326" t="s">
        <v>936</v>
      </c>
      <c r="B2848" s="326" t="s">
        <v>885</v>
      </c>
      <c r="C2848" s="237">
        <v>12</v>
      </c>
      <c r="D2848" s="215"/>
      <c r="E2848" s="239">
        <v>323</v>
      </c>
      <c r="F2848" s="240"/>
      <c r="G2848" s="241"/>
      <c r="H2848" s="242">
        <f>H2849+H2850</f>
        <v>107000</v>
      </c>
      <c r="I2848" s="242">
        <f>I2849+I2850</f>
        <v>73000</v>
      </c>
      <c r="J2848" s="242">
        <f>J2849+J2850</f>
        <v>0</v>
      </c>
      <c r="K2848" s="242">
        <f t="shared" si="1338"/>
        <v>34000</v>
      </c>
    </row>
    <row r="2849" spans="1:11" s="223" customFormat="1" ht="15" x14ac:dyDescent="0.2">
      <c r="A2849" s="213" t="s">
        <v>936</v>
      </c>
      <c r="B2849" s="213" t="s">
        <v>885</v>
      </c>
      <c r="C2849" s="217">
        <v>12</v>
      </c>
      <c r="D2849" s="215" t="s">
        <v>25</v>
      </c>
      <c r="E2849" s="219">
        <v>3233</v>
      </c>
      <c r="F2849" s="229" t="s">
        <v>119</v>
      </c>
      <c r="G2849" s="220"/>
      <c r="H2849" s="222">
        <v>0</v>
      </c>
      <c r="I2849" s="222"/>
      <c r="J2849" s="222"/>
      <c r="K2849" s="222">
        <f t="shared" si="1338"/>
        <v>0</v>
      </c>
    </row>
    <row r="2850" spans="1:11" s="167" customFormat="1" x14ac:dyDescent="0.2">
      <c r="A2850" s="213" t="s">
        <v>936</v>
      </c>
      <c r="B2850" s="213" t="s">
        <v>885</v>
      </c>
      <c r="C2850" s="217">
        <v>12</v>
      </c>
      <c r="D2850" s="215" t="s">
        <v>25</v>
      </c>
      <c r="E2850" s="219">
        <v>3237</v>
      </c>
      <c r="F2850" s="229" t="s">
        <v>36</v>
      </c>
      <c r="G2850" s="220"/>
      <c r="H2850" s="222">
        <v>107000</v>
      </c>
      <c r="I2850" s="222">
        <v>73000</v>
      </c>
      <c r="J2850" s="222"/>
      <c r="K2850" s="222">
        <f t="shared" si="1338"/>
        <v>34000</v>
      </c>
    </row>
    <row r="2851" spans="1:11" s="223" customFormat="1" x14ac:dyDescent="0.2">
      <c r="A2851" s="302" t="s">
        <v>936</v>
      </c>
      <c r="B2851" s="302" t="s">
        <v>885</v>
      </c>
      <c r="C2851" s="285">
        <v>12</v>
      </c>
      <c r="D2851" s="285"/>
      <c r="E2851" s="286">
        <v>42</v>
      </c>
      <c r="F2851" s="287"/>
      <c r="G2851" s="288"/>
      <c r="H2851" s="289">
        <f>H2852+H2854</f>
        <v>1825000</v>
      </c>
      <c r="I2851" s="289">
        <f>I2852+I2854</f>
        <v>1825000</v>
      </c>
      <c r="J2851" s="289">
        <f>J2852+J2854</f>
        <v>0</v>
      </c>
      <c r="K2851" s="289">
        <f t="shared" si="1338"/>
        <v>0</v>
      </c>
    </row>
    <row r="2852" spans="1:11" s="152" customFormat="1" x14ac:dyDescent="0.2">
      <c r="A2852" s="326" t="s">
        <v>936</v>
      </c>
      <c r="B2852" s="326" t="s">
        <v>885</v>
      </c>
      <c r="C2852" s="237">
        <v>12</v>
      </c>
      <c r="D2852" s="215"/>
      <c r="E2852" s="239">
        <v>421</v>
      </c>
      <c r="F2852" s="240"/>
      <c r="G2852" s="241"/>
      <c r="H2852" s="242">
        <f>H2853</f>
        <v>1816000</v>
      </c>
      <c r="I2852" s="242">
        <f>I2853</f>
        <v>1816000</v>
      </c>
      <c r="J2852" s="242">
        <f>J2853</f>
        <v>0</v>
      </c>
      <c r="K2852" s="242">
        <f t="shared" si="1338"/>
        <v>0</v>
      </c>
    </row>
    <row r="2853" spans="1:11" s="166" customFormat="1" ht="15" x14ac:dyDescent="0.2">
      <c r="A2853" s="213" t="s">
        <v>936</v>
      </c>
      <c r="B2853" s="213" t="s">
        <v>885</v>
      </c>
      <c r="C2853" s="217">
        <v>12</v>
      </c>
      <c r="D2853" s="215" t="s">
        <v>25</v>
      </c>
      <c r="E2853" s="219">
        <v>4214</v>
      </c>
      <c r="F2853" s="229" t="s">
        <v>154</v>
      </c>
      <c r="G2853" s="220"/>
      <c r="H2853" s="222">
        <v>1816000</v>
      </c>
      <c r="I2853" s="222">
        <v>1816000</v>
      </c>
      <c r="J2853" s="222"/>
      <c r="K2853" s="222">
        <f t="shared" si="1338"/>
        <v>0</v>
      </c>
    </row>
    <row r="2854" spans="1:11" s="152" customFormat="1" x14ac:dyDescent="0.2">
      <c r="A2854" s="326" t="s">
        <v>936</v>
      </c>
      <c r="B2854" s="326" t="s">
        <v>885</v>
      </c>
      <c r="C2854" s="237">
        <v>12</v>
      </c>
      <c r="D2854" s="215"/>
      <c r="E2854" s="239">
        <v>422</v>
      </c>
      <c r="F2854" s="240"/>
      <c r="G2854" s="220"/>
      <c r="H2854" s="242">
        <f>H2855</f>
        <v>9000</v>
      </c>
      <c r="I2854" s="242">
        <f>I2855</f>
        <v>9000</v>
      </c>
      <c r="J2854" s="242">
        <f>J2855</f>
        <v>0</v>
      </c>
      <c r="K2854" s="242">
        <f t="shared" si="1338"/>
        <v>0</v>
      </c>
    </row>
    <row r="2855" spans="1:11" ht="15" x14ac:dyDescent="0.2">
      <c r="A2855" s="213" t="s">
        <v>936</v>
      </c>
      <c r="B2855" s="213" t="s">
        <v>885</v>
      </c>
      <c r="C2855" s="217">
        <v>12</v>
      </c>
      <c r="D2855" s="215" t="s">
        <v>25</v>
      </c>
      <c r="E2855" s="219">
        <v>4227</v>
      </c>
      <c r="F2855" s="229" t="s">
        <v>787</v>
      </c>
      <c r="G2855" s="220"/>
      <c r="H2855" s="222">
        <v>9000</v>
      </c>
      <c r="I2855" s="222">
        <v>9000</v>
      </c>
      <c r="J2855" s="222"/>
      <c r="K2855" s="222">
        <f t="shared" si="1338"/>
        <v>0</v>
      </c>
    </row>
    <row r="2856" spans="1:11" s="152" customFormat="1" x14ac:dyDescent="0.2">
      <c r="A2856" s="302" t="s">
        <v>936</v>
      </c>
      <c r="B2856" s="302" t="s">
        <v>885</v>
      </c>
      <c r="C2856" s="285">
        <v>562</v>
      </c>
      <c r="D2856" s="285"/>
      <c r="E2856" s="286">
        <v>31</v>
      </c>
      <c r="F2856" s="287"/>
      <c r="G2856" s="288"/>
      <c r="H2856" s="289">
        <f>H2857+H2859</f>
        <v>0</v>
      </c>
      <c r="I2856" s="289">
        <f t="shared" ref="I2856:J2856" si="1346">I2857+I2859</f>
        <v>0</v>
      </c>
      <c r="J2856" s="289">
        <f t="shared" si="1346"/>
        <v>90000</v>
      </c>
      <c r="K2856" s="289">
        <f t="shared" si="1338"/>
        <v>90000</v>
      </c>
    </row>
    <row r="2857" spans="1:11" x14ac:dyDescent="0.2">
      <c r="A2857" s="326" t="s">
        <v>936</v>
      </c>
      <c r="B2857" s="326" t="s">
        <v>885</v>
      </c>
      <c r="C2857" s="237">
        <v>562</v>
      </c>
      <c r="E2857" s="239">
        <v>311</v>
      </c>
      <c r="F2857" s="240"/>
      <c r="G2857" s="241"/>
      <c r="H2857" s="242">
        <f>H2858</f>
        <v>0</v>
      </c>
      <c r="I2857" s="242">
        <f t="shared" ref="I2857:J2857" si="1347">I2858</f>
        <v>0</v>
      </c>
      <c r="J2857" s="242">
        <f t="shared" si="1347"/>
        <v>77000</v>
      </c>
      <c r="K2857" s="242">
        <f t="shared" si="1338"/>
        <v>77000</v>
      </c>
    </row>
    <row r="2858" spans="1:11" ht="15" x14ac:dyDescent="0.2">
      <c r="A2858" s="213" t="s">
        <v>936</v>
      </c>
      <c r="B2858" s="213" t="s">
        <v>885</v>
      </c>
      <c r="C2858" s="217">
        <v>562</v>
      </c>
      <c r="D2858" s="215" t="s">
        <v>25</v>
      </c>
      <c r="E2858" s="219">
        <v>3111</v>
      </c>
      <c r="F2858" s="229" t="s">
        <v>19</v>
      </c>
      <c r="G2858" s="220"/>
      <c r="H2858" s="222"/>
      <c r="I2858" s="222"/>
      <c r="J2858" s="222">
        <v>77000</v>
      </c>
      <c r="K2858" s="222">
        <f t="shared" si="1338"/>
        <v>77000</v>
      </c>
    </row>
    <row r="2859" spans="1:11" x14ac:dyDescent="0.2">
      <c r="A2859" s="326" t="s">
        <v>936</v>
      </c>
      <c r="B2859" s="326" t="s">
        <v>885</v>
      </c>
      <c r="C2859" s="237">
        <v>562</v>
      </c>
      <c r="E2859" s="239">
        <v>313</v>
      </c>
      <c r="F2859" s="240"/>
      <c r="G2859" s="241"/>
      <c r="H2859" s="242">
        <f>H2860</f>
        <v>0</v>
      </c>
      <c r="I2859" s="242">
        <f t="shared" ref="I2859:J2859" si="1348">I2860</f>
        <v>0</v>
      </c>
      <c r="J2859" s="242">
        <f t="shared" si="1348"/>
        <v>13000</v>
      </c>
      <c r="K2859" s="242">
        <f t="shared" si="1338"/>
        <v>13000</v>
      </c>
    </row>
    <row r="2860" spans="1:11" ht="15" x14ac:dyDescent="0.2">
      <c r="A2860" s="213" t="s">
        <v>936</v>
      </c>
      <c r="B2860" s="213" t="s">
        <v>885</v>
      </c>
      <c r="C2860" s="217">
        <v>562</v>
      </c>
      <c r="D2860" s="215" t="s">
        <v>25</v>
      </c>
      <c r="E2860" s="219">
        <v>3132</v>
      </c>
      <c r="F2860" s="229" t="s">
        <v>938</v>
      </c>
      <c r="G2860" s="220"/>
      <c r="H2860" s="222"/>
      <c r="I2860" s="222"/>
      <c r="J2860" s="222">
        <v>13000</v>
      </c>
      <c r="K2860" s="222">
        <f t="shared" si="1338"/>
        <v>13000</v>
      </c>
    </row>
    <row r="2861" spans="1:11" s="152" customFormat="1" x14ac:dyDescent="0.2">
      <c r="A2861" s="302" t="s">
        <v>936</v>
      </c>
      <c r="B2861" s="302" t="s">
        <v>885</v>
      </c>
      <c r="C2861" s="285">
        <v>562</v>
      </c>
      <c r="D2861" s="285"/>
      <c r="E2861" s="286">
        <v>32</v>
      </c>
      <c r="F2861" s="287"/>
      <c r="G2861" s="288"/>
      <c r="H2861" s="289">
        <f>H2862</f>
        <v>610000</v>
      </c>
      <c r="I2861" s="289">
        <f>I2862</f>
        <v>560000</v>
      </c>
      <c r="J2861" s="289">
        <f>J2862</f>
        <v>50000</v>
      </c>
      <c r="K2861" s="289">
        <f t="shared" si="1338"/>
        <v>100000</v>
      </c>
    </row>
    <row r="2862" spans="1:11" x14ac:dyDescent="0.2">
      <c r="A2862" s="326" t="s">
        <v>936</v>
      </c>
      <c r="B2862" s="326" t="s">
        <v>885</v>
      </c>
      <c r="C2862" s="237">
        <v>562</v>
      </c>
      <c r="E2862" s="239">
        <v>323</v>
      </c>
      <c r="F2862" s="240"/>
      <c r="G2862" s="241"/>
      <c r="H2862" s="242">
        <f>H2863+H2864</f>
        <v>610000</v>
      </c>
      <c r="I2862" s="242">
        <f>I2863+I2864</f>
        <v>560000</v>
      </c>
      <c r="J2862" s="242">
        <f>J2863+J2864</f>
        <v>50000</v>
      </c>
      <c r="K2862" s="242">
        <f t="shared" si="1338"/>
        <v>100000</v>
      </c>
    </row>
    <row r="2863" spans="1:11" s="166" customFormat="1" ht="15" x14ac:dyDescent="0.2">
      <c r="A2863" s="213" t="s">
        <v>936</v>
      </c>
      <c r="B2863" s="213" t="s">
        <v>885</v>
      </c>
      <c r="C2863" s="217">
        <v>562</v>
      </c>
      <c r="D2863" s="215" t="s">
        <v>25</v>
      </c>
      <c r="E2863" s="219">
        <v>3233</v>
      </c>
      <c r="F2863" s="229" t="s">
        <v>119</v>
      </c>
      <c r="G2863" s="241"/>
      <c r="H2863" s="222">
        <v>0</v>
      </c>
      <c r="I2863" s="222"/>
      <c r="J2863" s="222">
        <v>50000</v>
      </c>
      <c r="K2863" s="222">
        <f t="shared" si="1338"/>
        <v>50000</v>
      </c>
    </row>
    <row r="2864" spans="1:11" s="152" customFormat="1" x14ac:dyDescent="0.2">
      <c r="A2864" s="213" t="s">
        <v>936</v>
      </c>
      <c r="B2864" s="213" t="s">
        <v>885</v>
      </c>
      <c r="C2864" s="217">
        <v>562</v>
      </c>
      <c r="D2864" s="215" t="s">
        <v>25</v>
      </c>
      <c r="E2864" s="219">
        <v>3237</v>
      </c>
      <c r="F2864" s="229" t="s">
        <v>36</v>
      </c>
      <c r="G2864" s="220"/>
      <c r="H2864" s="222">
        <v>610000</v>
      </c>
      <c r="I2864" s="222">
        <v>560000</v>
      </c>
      <c r="J2864" s="222"/>
      <c r="K2864" s="222">
        <f t="shared" si="1338"/>
        <v>50000</v>
      </c>
    </row>
    <row r="2865" spans="1:11" s="223" customFormat="1" x14ac:dyDescent="0.2">
      <c r="A2865" s="302" t="s">
        <v>936</v>
      </c>
      <c r="B2865" s="302" t="s">
        <v>885</v>
      </c>
      <c r="C2865" s="285">
        <v>562</v>
      </c>
      <c r="D2865" s="285"/>
      <c r="E2865" s="286">
        <v>42</v>
      </c>
      <c r="F2865" s="287"/>
      <c r="G2865" s="288"/>
      <c r="H2865" s="289">
        <f>H2866+H2868</f>
        <v>10310000</v>
      </c>
      <c r="I2865" s="289">
        <f>I2866+I2868</f>
        <v>10310000</v>
      </c>
      <c r="J2865" s="289">
        <f>J2866+J2868</f>
        <v>0</v>
      </c>
      <c r="K2865" s="289">
        <f t="shared" si="1338"/>
        <v>0</v>
      </c>
    </row>
    <row r="2866" spans="1:11" s="167" customFormat="1" x14ac:dyDescent="0.2">
      <c r="A2866" s="326" t="s">
        <v>936</v>
      </c>
      <c r="B2866" s="326" t="s">
        <v>885</v>
      </c>
      <c r="C2866" s="237">
        <v>562</v>
      </c>
      <c r="D2866" s="215"/>
      <c r="E2866" s="239">
        <v>421</v>
      </c>
      <c r="F2866" s="240"/>
      <c r="G2866" s="241"/>
      <c r="H2866" s="242">
        <f>H2867</f>
        <v>10259000</v>
      </c>
      <c r="I2866" s="242">
        <f>I2867</f>
        <v>10259000</v>
      </c>
      <c r="J2866" s="242">
        <f>J2867</f>
        <v>0</v>
      </c>
      <c r="K2866" s="242">
        <f t="shared" si="1338"/>
        <v>0</v>
      </c>
    </row>
    <row r="2867" spans="1:11" s="223" customFormat="1" ht="15" x14ac:dyDescent="0.2">
      <c r="A2867" s="213" t="s">
        <v>936</v>
      </c>
      <c r="B2867" s="213" t="s">
        <v>885</v>
      </c>
      <c r="C2867" s="217">
        <v>562</v>
      </c>
      <c r="D2867" s="215" t="s">
        <v>25</v>
      </c>
      <c r="E2867" s="219">
        <v>4214</v>
      </c>
      <c r="F2867" s="229" t="s">
        <v>154</v>
      </c>
      <c r="G2867" s="220"/>
      <c r="H2867" s="222">
        <v>10259000</v>
      </c>
      <c r="I2867" s="222">
        <v>10259000</v>
      </c>
      <c r="J2867" s="222"/>
      <c r="K2867" s="222">
        <f t="shared" si="1338"/>
        <v>0</v>
      </c>
    </row>
    <row r="2868" spans="1:11" s="167" customFormat="1" x14ac:dyDescent="0.2">
      <c r="A2868" s="326" t="s">
        <v>936</v>
      </c>
      <c r="B2868" s="326" t="s">
        <v>885</v>
      </c>
      <c r="C2868" s="237">
        <v>562</v>
      </c>
      <c r="D2868" s="215"/>
      <c r="E2868" s="239">
        <v>422</v>
      </c>
      <c r="F2868" s="240"/>
      <c r="G2868" s="241"/>
      <c r="H2868" s="242">
        <f>H2869</f>
        <v>51000</v>
      </c>
      <c r="I2868" s="242">
        <f>I2869</f>
        <v>51000</v>
      </c>
      <c r="J2868" s="242">
        <f>J2869</f>
        <v>0</v>
      </c>
      <c r="K2868" s="242">
        <f t="shared" si="1338"/>
        <v>0</v>
      </c>
    </row>
    <row r="2869" spans="1:11" s="223" customFormat="1" ht="15" x14ac:dyDescent="0.2">
      <c r="A2869" s="213" t="s">
        <v>936</v>
      </c>
      <c r="B2869" s="213" t="s">
        <v>885</v>
      </c>
      <c r="C2869" s="217">
        <v>562</v>
      </c>
      <c r="D2869" s="215" t="s">
        <v>25</v>
      </c>
      <c r="E2869" s="219">
        <v>4227</v>
      </c>
      <c r="F2869" s="229" t="s">
        <v>787</v>
      </c>
      <c r="G2869" s="220"/>
      <c r="H2869" s="222">
        <v>51000</v>
      </c>
      <c r="I2869" s="222">
        <v>51000</v>
      </c>
      <c r="J2869" s="222"/>
      <c r="K2869" s="222">
        <f t="shared" si="1338"/>
        <v>0</v>
      </c>
    </row>
    <row r="2870" spans="1:11" s="167" customFormat="1" x14ac:dyDescent="0.2">
      <c r="A2870" s="302" t="s">
        <v>936</v>
      </c>
      <c r="B2870" s="302" t="s">
        <v>885</v>
      </c>
      <c r="C2870" s="285">
        <v>81</v>
      </c>
      <c r="D2870" s="285"/>
      <c r="E2870" s="286">
        <v>32</v>
      </c>
      <c r="F2870" s="287"/>
      <c r="G2870" s="288"/>
      <c r="H2870" s="289">
        <f t="shared" ref="H2870:J2871" si="1349">H2871</f>
        <v>795000</v>
      </c>
      <c r="I2870" s="289">
        <f t="shared" si="1349"/>
        <v>795000</v>
      </c>
      <c r="J2870" s="289">
        <f t="shared" si="1349"/>
        <v>0</v>
      </c>
      <c r="K2870" s="289">
        <f t="shared" si="1338"/>
        <v>0</v>
      </c>
    </row>
    <row r="2871" spans="1:11" s="167" customFormat="1" x14ac:dyDescent="0.2">
      <c r="A2871" s="326" t="s">
        <v>936</v>
      </c>
      <c r="B2871" s="326" t="s">
        <v>885</v>
      </c>
      <c r="C2871" s="237">
        <v>81</v>
      </c>
      <c r="D2871" s="215"/>
      <c r="E2871" s="239">
        <v>323</v>
      </c>
      <c r="F2871" s="240"/>
      <c r="G2871" s="241"/>
      <c r="H2871" s="242">
        <f t="shared" si="1349"/>
        <v>795000</v>
      </c>
      <c r="I2871" s="242">
        <f t="shared" si="1349"/>
        <v>795000</v>
      </c>
      <c r="J2871" s="242">
        <f t="shared" si="1349"/>
        <v>0</v>
      </c>
      <c r="K2871" s="242">
        <f t="shared" si="1338"/>
        <v>0</v>
      </c>
    </row>
    <row r="2872" spans="1:11" s="243" customFormat="1" x14ac:dyDescent="0.2">
      <c r="A2872" s="213" t="s">
        <v>936</v>
      </c>
      <c r="B2872" s="213" t="s">
        <v>885</v>
      </c>
      <c r="C2872" s="217">
        <v>81</v>
      </c>
      <c r="D2872" s="215" t="s">
        <v>25</v>
      </c>
      <c r="E2872" s="219">
        <v>3237</v>
      </c>
      <c r="F2872" s="229" t="s">
        <v>36</v>
      </c>
      <c r="G2872" s="220"/>
      <c r="H2872" s="222">
        <v>795000</v>
      </c>
      <c r="I2872" s="222">
        <v>795000</v>
      </c>
      <c r="J2872" s="222"/>
      <c r="K2872" s="222">
        <f t="shared" si="1338"/>
        <v>0</v>
      </c>
    </row>
    <row r="2873" spans="1:11" s="243" customFormat="1" x14ac:dyDescent="0.2">
      <c r="A2873" s="302" t="s">
        <v>936</v>
      </c>
      <c r="B2873" s="302" t="s">
        <v>885</v>
      </c>
      <c r="C2873" s="285">
        <v>81</v>
      </c>
      <c r="D2873" s="285"/>
      <c r="E2873" s="286">
        <v>42</v>
      </c>
      <c r="F2873" s="287"/>
      <c r="G2873" s="288"/>
      <c r="H2873" s="289">
        <f t="shared" ref="H2873:I2873" si="1350">H2874+H2877</f>
        <v>48205000</v>
      </c>
      <c r="I2873" s="289">
        <f t="shared" si="1350"/>
        <v>48205000</v>
      </c>
      <c r="J2873" s="289">
        <f t="shared" ref="J2873" si="1351">J2874+J2877</f>
        <v>0</v>
      </c>
      <c r="K2873" s="289">
        <f t="shared" si="1338"/>
        <v>0</v>
      </c>
    </row>
    <row r="2874" spans="1:11" s="243" customFormat="1" x14ac:dyDescent="0.2">
      <c r="A2874" s="326" t="s">
        <v>936</v>
      </c>
      <c r="B2874" s="326" t="s">
        <v>885</v>
      </c>
      <c r="C2874" s="237">
        <v>81</v>
      </c>
      <c r="D2874" s="215"/>
      <c r="E2874" s="239">
        <v>421</v>
      </c>
      <c r="F2874" s="240"/>
      <c r="G2874" s="241"/>
      <c r="H2874" s="242">
        <f>H2876+H2875</f>
        <v>46205000</v>
      </c>
      <c r="I2874" s="242">
        <f>I2876+I2875</f>
        <v>46205000</v>
      </c>
      <c r="J2874" s="242">
        <f>J2876+J2875</f>
        <v>0</v>
      </c>
      <c r="K2874" s="242">
        <f t="shared" si="1338"/>
        <v>0</v>
      </c>
    </row>
    <row r="2875" spans="1:11" s="243" customFormat="1" x14ac:dyDescent="0.2">
      <c r="A2875" s="213" t="s">
        <v>936</v>
      </c>
      <c r="B2875" s="213" t="s">
        <v>885</v>
      </c>
      <c r="C2875" s="217">
        <v>81</v>
      </c>
      <c r="D2875" s="215" t="s">
        <v>25</v>
      </c>
      <c r="E2875" s="219">
        <v>4213</v>
      </c>
      <c r="F2875" s="229" t="s">
        <v>799</v>
      </c>
      <c r="G2875" s="220"/>
      <c r="H2875" s="222">
        <v>1400000</v>
      </c>
      <c r="I2875" s="222">
        <v>1400000</v>
      </c>
      <c r="J2875" s="222"/>
      <c r="K2875" s="222">
        <f t="shared" si="1338"/>
        <v>0</v>
      </c>
    </row>
    <row r="2876" spans="1:11" s="243" customFormat="1" x14ac:dyDescent="0.2">
      <c r="A2876" s="213" t="s">
        <v>936</v>
      </c>
      <c r="B2876" s="213" t="s">
        <v>885</v>
      </c>
      <c r="C2876" s="217">
        <v>81</v>
      </c>
      <c r="D2876" s="215" t="s">
        <v>25</v>
      </c>
      <c r="E2876" s="219">
        <v>4214</v>
      </c>
      <c r="F2876" s="229" t="s">
        <v>154</v>
      </c>
      <c r="G2876" s="220"/>
      <c r="H2876" s="222">
        <v>44805000</v>
      </c>
      <c r="I2876" s="222">
        <v>44805000</v>
      </c>
      <c r="J2876" s="222"/>
      <c r="K2876" s="222">
        <f t="shared" si="1338"/>
        <v>0</v>
      </c>
    </row>
    <row r="2877" spans="1:11" s="243" customFormat="1" x14ac:dyDescent="0.2">
      <c r="A2877" s="326" t="s">
        <v>936</v>
      </c>
      <c r="B2877" s="326" t="s">
        <v>885</v>
      </c>
      <c r="C2877" s="237">
        <v>81</v>
      </c>
      <c r="D2877" s="215"/>
      <c r="E2877" s="239">
        <v>422</v>
      </c>
      <c r="F2877" s="240"/>
      <c r="G2877" s="220"/>
      <c r="H2877" s="242">
        <f>H2878</f>
        <v>2000000</v>
      </c>
      <c r="I2877" s="242">
        <f>I2878</f>
        <v>2000000</v>
      </c>
      <c r="J2877" s="242">
        <f>J2878</f>
        <v>0</v>
      </c>
      <c r="K2877" s="242">
        <f t="shared" si="1338"/>
        <v>0</v>
      </c>
    </row>
    <row r="2878" spans="1:11" s="243" customFormat="1" x14ac:dyDescent="0.2">
      <c r="A2878" s="213" t="s">
        <v>936</v>
      </c>
      <c r="B2878" s="213" t="s">
        <v>885</v>
      </c>
      <c r="C2878" s="217">
        <v>81</v>
      </c>
      <c r="D2878" s="215" t="s">
        <v>25</v>
      </c>
      <c r="E2878" s="219">
        <v>4227</v>
      </c>
      <c r="F2878" s="229" t="s">
        <v>787</v>
      </c>
      <c r="G2878" s="220"/>
      <c r="H2878" s="222">
        <v>2000000</v>
      </c>
      <c r="I2878" s="222">
        <v>2000000</v>
      </c>
      <c r="J2878" s="222"/>
      <c r="K2878" s="222">
        <f t="shared" si="1338"/>
        <v>0</v>
      </c>
    </row>
    <row r="2879" spans="1:11" s="243" customFormat="1" ht="67.5" x14ac:dyDescent="0.2">
      <c r="A2879" s="296" t="s">
        <v>936</v>
      </c>
      <c r="B2879" s="296" t="s">
        <v>886</v>
      </c>
      <c r="C2879" s="296"/>
      <c r="D2879" s="296"/>
      <c r="E2879" s="297"/>
      <c r="F2879" s="299" t="s">
        <v>852</v>
      </c>
      <c r="G2879" s="300" t="s">
        <v>688</v>
      </c>
      <c r="H2879" s="301">
        <f>H2880+H2885+H2892+H2897</f>
        <v>1342000</v>
      </c>
      <c r="I2879" s="301">
        <f>I2880+I2885+I2892+I2897</f>
        <v>574000</v>
      </c>
      <c r="J2879" s="301">
        <f>J2880+J2885+J2892+J2897</f>
        <v>0</v>
      </c>
      <c r="K2879" s="301">
        <f t="shared" si="1338"/>
        <v>768000</v>
      </c>
    </row>
    <row r="2880" spans="1:11" s="243" customFormat="1" x14ac:dyDescent="0.2">
      <c r="A2880" s="302" t="s">
        <v>936</v>
      </c>
      <c r="B2880" s="302" t="s">
        <v>886</v>
      </c>
      <c r="C2880" s="285">
        <v>43</v>
      </c>
      <c r="D2880" s="285"/>
      <c r="E2880" s="286">
        <v>31</v>
      </c>
      <c r="F2880" s="287"/>
      <c r="G2880" s="288"/>
      <c r="H2880" s="289">
        <f>H2881+H2883</f>
        <v>135000</v>
      </c>
      <c r="I2880" s="289">
        <f>I2881+I2883</f>
        <v>31000</v>
      </c>
      <c r="J2880" s="289">
        <f>J2881+J2883</f>
        <v>0</v>
      </c>
      <c r="K2880" s="289">
        <f t="shared" si="1338"/>
        <v>104000</v>
      </c>
    </row>
    <row r="2881" spans="1:11" s="243" customFormat="1" x14ac:dyDescent="0.2">
      <c r="A2881" s="326" t="s">
        <v>936</v>
      </c>
      <c r="B2881" s="326" t="s">
        <v>886</v>
      </c>
      <c r="C2881" s="327">
        <v>43</v>
      </c>
      <c r="D2881" s="322"/>
      <c r="E2881" s="187">
        <v>311</v>
      </c>
      <c r="F2881" s="230"/>
      <c r="G2881" s="328"/>
      <c r="H2881" s="199">
        <f>H2882</f>
        <v>116000</v>
      </c>
      <c r="I2881" s="199">
        <f>I2882</f>
        <v>26000</v>
      </c>
      <c r="J2881" s="199">
        <f>J2882</f>
        <v>0</v>
      </c>
      <c r="K2881" s="199">
        <f t="shared" si="1338"/>
        <v>90000</v>
      </c>
    </row>
    <row r="2882" spans="1:11" s="243" customFormat="1" x14ac:dyDescent="0.2">
      <c r="A2882" s="213" t="s">
        <v>936</v>
      </c>
      <c r="B2882" s="213" t="s">
        <v>886</v>
      </c>
      <c r="C2882" s="214">
        <v>43</v>
      </c>
      <c r="D2882" s="215" t="s">
        <v>25</v>
      </c>
      <c r="E2882" s="188">
        <v>3111</v>
      </c>
      <c r="F2882" s="228" t="s">
        <v>19</v>
      </c>
      <c r="G2882" s="208"/>
      <c r="H2882" s="222">
        <v>116000</v>
      </c>
      <c r="I2882" s="222">
        <v>26000</v>
      </c>
      <c r="J2882" s="222"/>
      <c r="K2882" s="222">
        <f t="shared" si="1338"/>
        <v>90000</v>
      </c>
    </row>
    <row r="2883" spans="1:11" s="243" customFormat="1" x14ac:dyDescent="0.2">
      <c r="A2883" s="326" t="s">
        <v>936</v>
      </c>
      <c r="B2883" s="326" t="s">
        <v>886</v>
      </c>
      <c r="C2883" s="327">
        <v>43</v>
      </c>
      <c r="D2883" s="322"/>
      <c r="E2883" s="187">
        <v>313</v>
      </c>
      <c r="F2883" s="230"/>
      <c r="G2883" s="328"/>
      <c r="H2883" s="199">
        <f>H2884</f>
        <v>19000</v>
      </c>
      <c r="I2883" s="199">
        <f>I2884</f>
        <v>5000</v>
      </c>
      <c r="J2883" s="199">
        <f>J2884</f>
        <v>0</v>
      </c>
      <c r="K2883" s="199">
        <f t="shared" ref="K2883:K2946" si="1352">H2883-I2883+J2883</f>
        <v>14000</v>
      </c>
    </row>
    <row r="2884" spans="1:11" s="243" customFormat="1" x14ac:dyDescent="0.2">
      <c r="A2884" s="213" t="s">
        <v>936</v>
      </c>
      <c r="B2884" s="213" t="s">
        <v>886</v>
      </c>
      <c r="C2884" s="214">
        <v>43</v>
      </c>
      <c r="D2884" s="215" t="s">
        <v>25</v>
      </c>
      <c r="E2884" s="188">
        <v>3132</v>
      </c>
      <c r="F2884" s="228" t="s">
        <v>280</v>
      </c>
      <c r="G2884" s="208"/>
      <c r="H2884" s="222">
        <v>19000</v>
      </c>
      <c r="I2884" s="222">
        <v>5000</v>
      </c>
      <c r="J2884" s="222"/>
      <c r="K2884" s="222">
        <f t="shared" si="1352"/>
        <v>14000</v>
      </c>
    </row>
    <row r="2885" spans="1:11" s="243" customFormat="1" x14ac:dyDescent="0.2">
      <c r="A2885" s="302" t="s">
        <v>936</v>
      </c>
      <c r="B2885" s="302" t="s">
        <v>886</v>
      </c>
      <c r="C2885" s="285">
        <v>43</v>
      </c>
      <c r="D2885" s="285"/>
      <c r="E2885" s="286">
        <v>32</v>
      </c>
      <c r="F2885" s="287"/>
      <c r="G2885" s="288"/>
      <c r="H2885" s="289">
        <f>H2886+H2888+H2890</f>
        <v>66000</v>
      </c>
      <c r="I2885" s="289">
        <f>I2886+I2888+I2890</f>
        <v>23000</v>
      </c>
      <c r="J2885" s="289">
        <f>J2886+J2888+J2890</f>
        <v>0</v>
      </c>
      <c r="K2885" s="289">
        <f t="shared" si="1352"/>
        <v>43000</v>
      </c>
    </row>
    <row r="2886" spans="1:11" s="243" customFormat="1" x14ac:dyDescent="0.2">
      <c r="A2886" s="326" t="s">
        <v>936</v>
      </c>
      <c r="B2886" s="326" t="s">
        <v>886</v>
      </c>
      <c r="C2886" s="154">
        <v>43</v>
      </c>
      <c r="D2886" s="155"/>
      <c r="E2886" s="156">
        <v>321</v>
      </c>
      <c r="F2886" s="225"/>
      <c r="G2886" s="157"/>
      <c r="H2886" s="246">
        <f>H2887</f>
        <v>10000</v>
      </c>
      <c r="I2886" s="246">
        <f>I2887</f>
        <v>9000</v>
      </c>
      <c r="J2886" s="246">
        <f>J2887</f>
        <v>0</v>
      </c>
      <c r="K2886" s="246">
        <f t="shared" si="1352"/>
        <v>1000</v>
      </c>
    </row>
    <row r="2887" spans="1:11" s="243" customFormat="1" x14ac:dyDescent="0.2">
      <c r="A2887" s="213" t="s">
        <v>936</v>
      </c>
      <c r="B2887" s="213" t="s">
        <v>886</v>
      </c>
      <c r="C2887" s="217">
        <v>43</v>
      </c>
      <c r="D2887" s="215" t="s">
        <v>25</v>
      </c>
      <c r="E2887" s="219">
        <v>3211</v>
      </c>
      <c r="F2887" s="229" t="s">
        <v>110</v>
      </c>
      <c r="G2887" s="220"/>
      <c r="H2887" s="222">
        <v>10000</v>
      </c>
      <c r="I2887" s="222">
        <v>9000</v>
      </c>
      <c r="J2887" s="222"/>
      <c r="K2887" s="222">
        <f t="shared" si="1352"/>
        <v>1000</v>
      </c>
    </row>
    <row r="2888" spans="1:11" s="243" customFormat="1" x14ac:dyDescent="0.2">
      <c r="A2888" s="326" t="s">
        <v>936</v>
      </c>
      <c r="B2888" s="326" t="s">
        <v>886</v>
      </c>
      <c r="C2888" s="154">
        <v>43</v>
      </c>
      <c r="D2888" s="155"/>
      <c r="E2888" s="156">
        <v>322</v>
      </c>
      <c r="F2888" s="225"/>
      <c r="G2888" s="157"/>
      <c r="H2888" s="246">
        <f>H2889</f>
        <v>20000</v>
      </c>
      <c r="I2888" s="246">
        <f>I2889</f>
        <v>14000</v>
      </c>
      <c r="J2888" s="246">
        <f>J2889</f>
        <v>0</v>
      </c>
      <c r="K2888" s="246">
        <f t="shared" si="1352"/>
        <v>6000</v>
      </c>
    </row>
    <row r="2889" spans="1:11" s="243" customFormat="1" x14ac:dyDescent="0.2">
      <c r="A2889" s="213" t="s">
        <v>936</v>
      </c>
      <c r="B2889" s="213" t="s">
        <v>886</v>
      </c>
      <c r="C2889" s="217">
        <v>43</v>
      </c>
      <c r="D2889" s="215" t="s">
        <v>25</v>
      </c>
      <c r="E2889" s="219">
        <v>3221</v>
      </c>
      <c r="F2889" s="229" t="s">
        <v>146</v>
      </c>
      <c r="G2889" s="220"/>
      <c r="H2889" s="222">
        <v>20000</v>
      </c>
      <c r="I2889" s="222">
        <v>14000</v>
      </c>
      <c r="J2889" s="222"/>
      <c r="K2889" s="222">
        <f t="shared" si="1352"/>
        <v>6000</v>
      </c>
    </row>
    <row r="2890" spans="1:11" s="243" customFormat="1" x14ac:dyDescent="0.2">
      <c r="A2890" s="326" t="s">
        <v>936</v>
      </c>
      <c r="B2890" s="326" t="s">
        <v>886</v>
      </c>
      <c r="C2890" s="154">
        <v>43</v>
      </c>
      <c r="D2890" s="155"/>
      <c r="E2890" s="156">
        <v>323</v>
      </c>
      <c r="F2890" s="225"/>
      <c r="G2890" s="157"/>
      <c r="H2890" s="246">
        <f>H2891</f>
        <v>36000</v>
      </c>
      <c r="I2890" s="246">
        <f>I2891</f>
        <v>0</v>
      </c>
      <c r="J2890" s="246">
        <f>J2891</f>
        <v>0</v>
      </c>
      <c r="K2890" s="246">
        <f t="shared" si="1352"/>
        <v>36000</v>
      </c>
    </row>
    <row r="2891" spans="1:11" s="243" customFormat="1" x14ac:dyDescent="0.2">
      <c r="A2891" s="213" t="s">
        <v>936</v>
      </c>
      <c r="B2891" s="213" t="s">
        <v>886</v>
      </c>
      <c r="C2891" s="217">
        <v>43</v>
      </c>
      <c r="D2891" s="215" t="s">
        <v>25</v>
      </c>
      <c r="E2891" s="219">
        <v>3237</v>
      </c>
      <c r="F2891" s="229" t="s">
        <v>36</v>
      </c>
      <c r="G2891" s="342"/>
      <c r="H2891" s="222">
        <v>36000</v>
      </c>
      <c r="I2891" s="222"/>
      <c r="J2891" s="222"/>
      <c r="K2891" s="222">
        <f t="shared" si="1352"/>
        <v>36000</v>
      </c>
    </row>
    <row r="2892" spans="1:11" s="243" customFormat="1" x14ac:dyDescent="0.2">
      <c r="A2892" s="302" t="s">
        <v>936</v>
      </c>
      <c r="B2892" s="302" t="s">
        <v>886</v>
      </c>
      <c r="C2892" s="285">
        <v>52</v>
      </c>
      <c r="D2892" s="285"/>
      <c r="E2892" s="286">
        <v>31</v>
      </c>
      <c r="F2892" s="287"/>
      <c r="G2892" s="288"/>
      <c r="H2892" s="289">
        <f>H2893+H2895</f>
        <v>766000</v>
      </c>
      <c r="I2892" s="289">
        <f>I2893+I2895</f>
        <v>394000</v>
      </c>
      <c r="J2892" s="289">
        <f>J2893+J2895</f>
        <v>0</v>
      </c>
      <c r="K2892" s="289">
        <f t="shared" si="1352"/>
        <v>372000</v>
      </c>
    </row>
    <row r="2893" spans="1:11" s="243" customFormat="1" x14ac:dyDescent="0.2">
      <c r="A2893" s="326" t="s">
        <v>936</v>
      </c>
      <c r="B2893" s="326" t="s">
        <v>886</v>
      </c>
      <c r="C2893" s="327">
        <v>52</v>
      </c>
      <c r="D2893" s="322"/>
      <c r="E2893" s="187">
        <v>311</v>
      </c>
      <c r="F2893" s="230"/>
      <c r="G2893" s="328"/>
      <c r="H2893" s="199">
        <f>H2894</f>
        <v>658000</v>
      </c>
      <c r="I2893" s="199">
        <f>I2894</f>
        <v>352000</v>
      </c>
      <c r="J2893" s="199">
        <f>J2894</f>
        <v>0</v>
      </c>
      <c r="K2893" s="199">
        <f t="shared" si="1352"/>
        <v>306000</v>
      </c>
    </row>
    <row r="2894" spans="1:11" s="243" customFormat="1" x14ac:dyDescent="0.2">
      <c r="A2894" s="213" t="s">
        <v>936</v>
      </c>
      <c r="B2894" s="213" t="s">
        <v>886</v>
      </c>
      <c r="C2894" s="214">
        <v>52</v>
      </c>
      <c r="D2894" s="215" t="s">
        <v>25</v>
      </c>
      <c r="E2894" s="188">
        <v>3111</v>
      </c>
      <c r="F2894" s="228" t="s">
        <v>19</v>
      </c>
      <c r="G2894" s="208"/>
      <c r="H2894" s="222">
        <v>658000</v>
      </c>
      <c r="I2894" s="222">
        <v>352000</v>
      </c>
      <c r="J2894" s="222"/>
      <c r="K2894" s="222">
        <f t="shared" si="1352"/>
        <v>306000</v>
      </c>
    </row>
    <row r="2895" spans="1:11" s="152" customFormat="1" x14ac:dyDescent="0.2">
      <c r="A2895" s="326" t="s">
        <v>936</v>
      </c>
      <c r="B2895" s="326" t="s">
        <v>886</v>
      </c>
      <c r="C2895" s="327">
        <v>52</v>
      </c>
      <c r="D2895" s="322"/>
      <c r="E2895" s="187">
        <v>313</v>
      </c>
      <c r="F2895" s="230"/>
      <c r="G2895" s="328"/>
      <c r="H2895" s="199">
        <f>H2896</f>
        <v>108000</v>
      </c>
      <c r="I2895" s="199">
        <f>I2896</f>
        <v>42000</v>
      </c>
      <c r="J2895" s="199">
        <f>J2896</f>
        <v>0</v>
      </c>
      <c r="K2895" s="199">
        <f t="shared" si="1352"/>
        <v>66000</v>
      </c>
    </row>
    <row r="2896" spans="1:11" ht="15" x14ac:dyDescent="0.2">
      <c r="A2896" s="213" t="s">
        <v>936</v>
      </c>
      <c r="B2896" s="213" t="s">
        <v>886</v>
      </c>
      <c r="C2896" s="214">
        <v>52</v>
      </c>
      <c r="D2896" s="215" t="s">
        <v>25</v>
      </c>
      <c r="E2896" s="188">
        <v>3132</v>
      </c>
      <c r="F2896" s="228" t="s">
        <v>280</v>
      </c>
      <c r="H2896" s="222">
        <v>108000</v>
      </c>
      <c r="I2896" s="222">
        <v>42000</v>
      </c>
      <c r="J2896" s="222"/>
      <c r="K2896" s="222">
        <f t="shared" si="1352"/>
        <v>66000</v>
      </c>
    </row>
    <row r="2897" spans="1:11" s="152" customFormat="1" x14ac:dyDescent="0.2">
      <c r="A2897" s="302" t="s">
        <v>936</v>
      </c>
      <c r="B2897" s="302" t="s">
        <v>886</v>
      </c>
      <c r="C2897" s="285">
        <v>52</v>
      </c>
      <c r="D2897" s="285"/>
      <c r="E2897" s="286">
        <v>32</v>
      </c>
      <c r="F2897" s="287"/>
      <c r="G2897" s="288"/>
      <c r="H2897" s="289">
        <f>H2898+H2900+H2902</f>
        <v>375000</v>
      </c>
      <c r="I2897" s="289">
        <f>I2898+I2900+I2902</f>
        <v>126000</v>
      </c>
      <c r="J2897" s="289">
        <f>J2898+J2900+J2902</f>
        <v>0</v>
      </c>
      <c r="K2897" s="289">
        <f t="shared" si="1352"/>
        <v>249000</v>
      </c>
    </row>
    <row r="2898" spans="1:11" x14ac:dyDescent="0.2">
      <c r="A2898" s="326" t="s">
        <v>936</v>
      </c>
      <c r="B2898" s="326" t="s">
        <v>886</v>
      </c>
      <c r="C2898" s="154">
        <v>52</v>
      </c>
      <c r="D2898" s="155"/>
      <c r="E2898" s="156">
        <v>321</v>
      </c>
      <c r="F2898" s="225"/>
      <c r="G2898" s="157"/>
      <c r="H2898" s="246">
        <f>H2899</f>
        <v>56000</v>
      </c>
      <c r="I2898" s="246">
        <f>I2899</f>
        <v>48000</v>
      </c>
      <c r="J2898" s="246">
        <f>J2899</f>
        <v>0</v>
      </c>
      <c r="K2898" s="246">
        <f t="shared" si="1352"/>
        <v>8000</v>
      </c>
    </row>
    <row r="2899" spans="1:11" s="152" customFormat="1" x14ac:dyDescent="0.2">
      <c r="A2899" s="213" t="s">
        <v>936</v>
      </c>
      <c r="B2899" s="213" t="s">
        <v>886</v>
      </c>
      <c r="C2899" s="217">
        <v>52</v>
      </c>
      <c r="D2899" s="215" t="s">
        <v>25</v>
      </c>
      <c r="E2899" s="219">
        <v>3211</v>
      </c>
      <c r="F2899" s="229" t="s">
        <v>110</v>
      </c>
      <c r="G2899" s="220"/>
      <c r="H2899" s="222">
        <v>56000</v>
      </c>
      <c r="I2899" s="222">
        <v>48000</v>
      </c>
      <c r="J2899" s="222"/>
      <c r="K2899" s="222">
        <f t="shared" si="1352"/>
        <v>8000</v>
      </c>
    </row>
    <row r="2900" spans="1:11" x14ac:dyDescent="0.2">
      <c r="A2900" s="326" t="s">
        <v>936</v>
      </c>
      <c r="B2900" s="326" t="s">
        <v>886</v>
      </c>
      <c r="C2900" s="154">
        <v>52</v>
      </c>
      <c r="D2900" s="155"/>
      <c r="E2900" s="156">
        <v>322</v>
      </c>
      <c r="F2900" s="225"/>
      <c r="G2900" s="157"/>
      <c r="H2900" s="246">
        <f>H2901</f>
        <v>115000</v>
      </c>
      <c r="I2900" s="246">
        <f>I2901</f>
        <v>78000</v>
      </c>
      <c r="J2900" s="246">
        <f>J2901</f>
        <v>0</v>
      </c>
      <c r="K2900" s="246">
        <f t="shared" si="1352"/>
        <v>37000</v>
      </c>
    </row>
    <row r="2901" spans="1:11" s="166" customFormat="1" ht="15" x14ac:dyDescent="0.2">
      <c r="A2901" s="213" t="s">
        <v>936</v>
      </c>
      <c r="B2901" s="213" t="s">
        <v>886</v>
      </c>
      <c r="C2901" s="217">
        <v>52</v>
      </c>
      <c r="D2901" s="215" t="s">
        <v>25</v>
      </c>
      <c r="E2901" s="219">
        <v>3221</v>
      </c>
      <c r="F2901" s="229" t="s">
        <v>146</v>
      </c>
      <c r="G2901" s="220"/>
      <c r="H2901" s="222">
        <v>115000</v>
      </c>
      <c r="I2901" s="222">
        <v>78000</v>
      </c>
      <c r="J2901" s="222"/>
      <c r="K2901" s="222">
        <f t="shared" si="1352"/>
        <v>37000</v>
      </c>
    </row>
    <row r="2902" spans="1:11" s="152" customFormat="1" x14ac:dyDescent="0.2">
      <c r="A2902" s="326" t="s">
        <v>936</v>
      </c>
      <c r="B2902" s="326" t="s">
        <v>886</v>
      </c>
      <c r="C2902" s="154">
        <v>52</v>
      </c>
      <c r="D2902" s="155"/>
      <c r="E2902" s="156">
        <v>323</v>
      </c>
      <c r="F2902" s="225"/>
      <c r="G2902" s="157"/>
      <c r="H2902" s="246">
        <f>H2903</f>
        <v>204000</v>
      </c>
      <c r="I2902" s="246">
        <f>I2903</f>
        <v>0</v>
      </c>
      <c r="J2902" s="246">
        <f>J2903</f>
        <v>0</v>
      </c>
      <c r="K2902" s="246">
        <f t="shared" si="1352"/>
        <v>204000</v>
      </c>
    </row>
    <row r="2903" spans="1:11" s="223" customFormat="1" ht="15" x14ac:dyDescent="0.2">
      <c r="A2903" s="213" t="s">
        <v>936</v>
      </c>
      <c r="B2903" s="213" t="s">
        <v>886</v>
      </c>
      <c r="C2903" s="217">
        <v>52</v>
      </c>
      <c r="D2903" s="215" t="s">
        <v>25</v>
      </c>
      <c r="E2903" s="219">
        <v>3237</v>
      </c>
      <c r="F2903" s="229" t="s">
        <v>36</v>
      </c>
      <c r="G2903" s="342"/>
      <c r="H2903" s="222">
        <v>204000</v>
      </c>
      <c r="I2903" s="222"/>
      <c r="J2903" s="222"/>
      <c r="K2903" s="222">
        <f t="shared" si="1352"/>
        <v>204000</v>
      </c>
    </row>
    <row r="2904" spans="1:11" s="167" customFormat="1" ht="67.5" x14ac:dyDescent="0.2">
      <c r="A2904" s="296" t="s">
        <v>936</v>
      </c>
      <c r="B2904" s="296" t="s">
        <v>887</v>
      </c>
      <c r="C2904" s="296"/>
      <c r="D2904" s="296"/>
      <c r="E2904" s="297"/>
      <c r="F2904" s="299" t="s">
        <v>853</v>
      </c>
      <c r="G2904" s="300" t="s">
        <v>688</v>
      </c>
      <c r="H2904" s="301">
        <f>H2905+H2910+H2918+H2927+H2932+H2940+H2924</f>
        <v>1994000</v>
      </c>
      <c r="I2904" s="301">
        <f>I2905+I2910+I2918+I2927+I2932+I2940+I2924</f>
        <v>1515500</v>
      </c>
      <c r="J2904" s="301">
        <f>J2905+J2910+J2918+J2927+J2932+J2940+J2924</f>
        <v>1555000</v>
      </c>
      <c r="K2904" s="301">
        <f t="shared" si="1352"/>
        <v>2033500</v>
      </c>
    </row>
    <row r="2905" spans="1:11" s="223" customFormat="1" x14ac:dyDescent="0.2">
      <c r="A2905" s="302" t="s">
        <v>936</v>
      </c>
      <c r="B2905" s="302" t="s">
        <v>887</v>
      </c>
      <c r="C2905" s="285">
        <v>43</v>
      </c>
      <c r="D2905" s="285"/>
      <c r="E2905" s="286">
        <v>31</v>
      </c>
      <c r="F2905" s="287"/>
      <c r="G2905" s="288"/>
      <c r="H2905" s="289">
        <f>H2906+H2908</f>
        <v>9000</v>
      </c>
      <c r="I2905" s="289">
        <f>I2906+I2908</f>
        <v>0</v>
      </c>
      <c r="J2905" s="289">
        <f>J2906+J2908</f>
        <v>60000</v>
      </c>
      <c r="K2905" s="289">
        <f t="shared" si="1352"/>
        <v>69000</v>
      </c>
    </row>
    <row r="2906" spans="1:11" s="167" customFormat="1" x14ac:dyDescent="0.2">
      <c r="A2906" s="326" t="s">
        <v>936</v>
      </c>
      <c r="B2906" s="326" t="s">
        <v>887</v>
      </c>
      <c r="C2906" s="327">
        <v>43</v>
      </c>
      <c r="D2906" s="322"/>
      <c r="E2906" s="187">
        <v>311</v>
      </c>
      <c r="F2906" s="230"/>
      <c r="G2906" s="328"/>
      <c r="H2906" s="199">
        <f>H2907</f>
        <v>7700</v>
      </c>
      <c r="I2906" s="199">
        <f>I2907</f>
        <v>0</v>
      </c>
      <c r="J2906" s="199">
        <f>J2907</f>
        <v>51000</v>
      </c>
      <c r="K2906" s="199">
        <f t="shared" si="1352"/>
        <v>58700</v>
      </c>
    </row>
    <row r="2907" spans="1:11" s="167" customFormat="1" x14ac:dyDescent="0.2">
      <c r="A2907" s="213" t="s">
        <v>936</v>
      </c>
      <c r="B2907" s="213" t="s">
        <v>887</v>
      </c>
      <c r="C2907" s="214">
        <v>43</v>
      </c>
      <c r="D2907" s="215" t="s">
        <v>25</v>
      </c>
      <c r="E2907" s="188">
        <v>3111</v>
      </c>
      <c r="F2907" s="228" t="s">
        <v>19</v>
      </c>
      <c r="G2907" s="208"/>
      <c r="H2907" s="222">
        <v>7700</v>
      </c>
      <c r="I2907" s="222"/>
      <c r="J2907" s="222">
        <v>51000</v>
      </c>
      <c r="K2907" s="222">
        <f t="shared" si="1352"/>
        <v>58700</v>
      </c>
    </row>
    <row r="2908" spans="1:11" s="243" customFormat="1" x14ac:dyDescent="0.2">
      <c r="A2908" s="326" t="s">
        <v>936</v>
      </c>
      <c r="B2908" s="326" t="s">
        <v>887</v>
      </c>
      <c r="C2908" s="327">
        <v>43</v>
      </c>
      <c r="D2908" s="322"/>
      <c r="E2908" s="187">
        <v>313</v>
      </c>
      <c r="F2908" s="230"/>
      <c r="G2908" s="328"/>
      <c r="H2908" s="199">
        <f>H2909</f>
        <v>1300</v>
      </c>
      <c r="I2908" s="199">
        <f>I2909</f>
        <v>0</v>
      </c>
      <c r="J2908" s="199">
        <f>J2909</f>
        <v>9000</v>
      </c>
      <c r="K2908" s="199">
        <f t="shared" si="1352"/>
        <v>10300</v>
      </c>
    </row>
    <row r="2909" spans="1:11" s="167" customFormat="1" x14ac:dyDescent="0.2">
      <c r="A2909" s="213" t="s">
        <v>936</v>
      </c>
      <c r="B2909" s="213" t="s">
        <v>887</v>
      </c>
      <c r="C2909" s="214">
        <v>43</v>
      </c>
      <c r="D2909" s="215" t="s">
        <v>25</v>
      </c>
      <c r="E2909" s="188">
        <v>3132</v>
      </c>
      <c r="F2909" s="228" t="s">
        <v>280</v>
      </c>
      <c r="G2909" s="208"/>
      <c r="H2909" s="222">
        <v>1300</v>
      </c>
      <c r="I2909" s="222"/>
      <c r="J2909" s="222">
        <v>9000</v>
      </c>
      <c r="K2909" s="222">
        <f t="shared" si="1352"/>
        <v>10300</v>
      </c>
    </row>
    <row r="2910" spans="1:11" s="167" customFormat="1" x14ac:dyDescent="0.2">
      <c r="A2910" s="302" t="s">
        <v>936</v>
      </c>
      <c r="B2910" s="302" t="s">
        <v>887</v>
      </c>
      <c r="C2910" s="285">
        <v>43</v>
      </c>
      <c r="D2910" s="285"/>
      <c r="E2910" s="286">
        <v>32</v>
      </c>
      <c r="F2910" s="287"/>
      <c r="G2910" s="288"/>
      <c r="H2910" s="289">
        <f>H2911+H2913+H2915</f>
        <v>44000</v>
      </c>
      <c r="I2910" s="289">
        <f>I2911+I2913+I2915</f>
        <v>21000</v>
      </c>
      <c r="J2910" s="289">
        <f>J2911+J2913+J2915</f>
        <v>3000</v>
      </c>
      <c r="K2910" s="289">
        <f t="shared" si="1352"/>
        <v>26000</v>
      </c>
    </row>
    <row r="2911" spans="1:11" s="243" customFormat="1" x14ac:dyDescent="0.2">
      <c r="A2911" s="326" t="s">
        <v>936</v>
      </c>
      <c r="B2911" s="326" t="s">
        <v>887</v>
      </c>
      <c r="C2911" s="154">
        <v>43</v>
      </c>
      <c r="D2911" s="155"/>
      <c r="E2911" s="156">
        <v>321</v>
      </c>
      <c r="F2911" s="225"/>
      <c r="G2911" s="157"/>
      <c r="H2911" s="246">
        <f>H2912</f>
        <v>6000</v>
      </c>
      <c r="I2911" s="246">
        <f>I2912</f>
        <v>5000</v>
      </c>
      <c r="J2911" s="246">
        <f>J2912</f>
        <v>0</v>
      </c>
      <c r="K2911" s="246">
        <f t="shared" si="1352"/>
        <v>1000</v>
      </c>
    </row>
    <row r="2912" spans="1:11" s="243" customFormat="1" x14ac:dyDescent="0.2">
      <c r="A2912" s="213" t="s">
        <v>936</v>
      </c>
      <c r="B2912" s="213" t="s">
        <v>887</v>
      </c>
      <c r="C2912" s="217">
        <v>43</v>
      </c>
      <c r="D2912" s="215" t="s">
        <v>25</v>
      </c>
      <c r="E2912" s="219">
        <v>3211</v>
      </c>
      <c r="F2912" s="229" t="s">
        <v>110</v>
      </c>
      <c r="G2912" s="220"/>
      <c r="H2912" s="222">
        <v>6000</v>
      </c>
      <c r="I2912" s="222">
        <v>5000</v>
      </c>
      <c r="J2912" s="222"/>
      <c r="K2912" s="222">
        <f t="shared" si="1352"/>
        <v>1000</v>
      </c>
    </row>
    <row r="2913" spans="1:11" s="243" customFormat="1" x14ac:dyDescent="0.2">
      <c r="A2913" s="326" t="s">
        <v>936</v>
      </c>
      <c r="B2913" s="326" t="s">
        <v>887</v>
      </c>
      <c r="C2913" s="154">
        <v>43</v>
      </c>
      <c r="D2913" s="155"/>
      <c r="E2913" s="156">
        <v>322</v>
      </c>
      <c r="F2913" s="225"/>
      <c r="G2913" s="157"/>
      <c r="H2913" s="246">
        <f>H2914</f>
        <v>1000</v>
      </c>
      <c r="I2913" s="246">
        <f>I2914</f>
        <v>0</v>
      </c>
      <c r="J2913" s="246">
        <f>J2914</f>
        <v>2000</v>
      </c>
      <c r="K2913" s="246">
        <f t="shared" si="1352"/>
        <v>3000</v>
      </c>
    </row>
    <row r="2914" spans="1:11" s="243" customFormat="1" x14ac:dyDescent="0.2">
      <c r="A2914" s="213" t="s">
        <v>936</v>
      </c>
      <c r="B2914" s="213" t="s">
        <v>887</v>
      </c>
      <c r="C2914" s="217">
        <v>43</v>
      </c>
      <c r="D2914" s="215" t="s">
        <v>25</v>
      </c>
      <c r="E2914" s="219">
        <v>3221</v>
      </c>
      <c r="F2914" s="229" t="s">
        <v>146</v>
      </c>
      <c r="G2914" s="220"/>
      <c r="H2914" s="222">
        <v>1000</v>
      </c>
      <c r="I2914" s="222"/>
      <c r="J2914" s="222">
        <v>2000</v>
      </c>
      <c r="K2914" s="222">
        <f t="shared" si="1352"/>
        <v>3000</v>
      </c>
    </row>
    <row r="2915" spans="1:11" s="243" customFormat="1" x14ac:dyDescent="0.2">
      <c r="A2915" s="326" t="s">
        <v>936</v>
      </c>
      <c r="B2915" s="326" t="s">
        <v>887</v>
      </c>
      <c r="C2915" s="154">
        <v>43</v>
      </c>
      <c r="D2915" s="155"/>
      <c r="E2915" s="156">
        <v>323</v>
      </c>
      <c r="F2915" s="225"/>
      <c r="G2915" s="157"/>
      <c r="H2915" s="246">
        <f>SUM(H2916:H2917)</f>
        <v>37000</v>
      </c>
      <c r="I2915" s="246">
        <f t="shared" ref="I2915:J2915" si="1353">SUM(I2916:I2917)</f>
        <v>16000</v>
      </c>
      <c r="J2915" s="246">
        <f t="shared" si="1353"/>
        <v>1000</v>
      </c>
      <c r="K2915" s="246">
        <f t="shared" si="1352"/>
        <v>22000</v>
      </c>
    </row>
    <row r="2916" spans="1:11" s="243" customFormat="1" x14ac:dyDescent="0.2">
      <c r="A2916" s="213" t="s">
        <v>936</v>
      </c>
      <c r="B2916" s="213" t="s">
        <v>887</v>
      </c>
      <c r="C2916" s="217">
        <v>43</v>
      </c>
      <c r="D2916" s="215" t="s">
        <v>25</v>
      </c>
      <c r="E2916" s="219">
        <v>3233</v>
      </c>
      <c r="F2916" s="229" t="s">
        <v>119</v>
      </c>
      <c r="G2916" s="342"/>
      <c r="H2916" s="222">
        <v>0</v>
      </c>
      <c r="I2916" s="222"/>
      <c r="J2916" s="222">
        <v>1000</v>
      </c>
      <c r="K2916" s="222">
        <f t="shared" si="1352"/>
        <v>1000</v>
      </c>
    </row>
    <row r="2917" spans="1:11" s="243" customFormat="1" x14ac:dyDescent="0.2">
      <c r="A2917" s="213" t="s">
        <v>936</v>
      </c>
      <c r="B2917" s="213" t="s">
        <v>887</v>
      </c>
      <c r="C2917" s="217">
        <v>43</v>
      </c>
      <c r="D2917" s="215" t="s">
        <v>25</v>
      </c>
      <c r="E2917" s="219">
        <v>3237</v>
      </c>
      <c r="F2917" s="229" t="s">
        <v>36</v>
      </c>
      <c r="G2917" s="342"/>
      <c r="H2917" s="222">
        <v>37000</v>
      </c>
      <c r="I2917" s="222">
        <v>16000</v>
      </c>
      <c r="J2917" s="222"/>
      <c r="K2917" s="222">
        <f t="shared" si="1352"/>
        <v>21000</v>
      </c>
    </row>
    <row r="2918" spans="1:11" s="243" customFormat="1" x14ac:dyDescent="0.2">
      <c r="A2918" s="302" t="s">
        <v>936</v>
      </c>
      <c r="B2918" s="302" t="s">
        <v>887</v>
      </c>
      <c r="C2918" s="285">
        <v>43</v>
      </c>
      <c r="D2918" s="285"/>
      <c r="E2918" s="286">
        <v>42</v>
      </c>
      <c r="F2918" s="287"/>
      <c r="G2918" s="288"/>
      <c r="H2918" s="289">
        <f>H2919+H2921</f>
        <v>193000</v>
      </c>
      <c r="I2918" s="289">
        <f>I2919+I2921</f>
        <v>110500</v>
      </c>
      <c r="J2918" s="289">
        <f>J2919+J2921</f>
        <v>139000</v>
      </c>
      <c r="K2918" s="289">
        <f t="shared" si="1352"/>
        <v>221500</v>
      </c>
    </row>
    <row r="2919" spans="1:11" s="243" customFormat="1" x14ac:dyDescent="0.2">
      <c r="A2919" s="326" t="s">
        <v>936</v>
      </c>
      <c r="B2919" s="326" t="s">
        <v>887</v>
      </c>
      <c r="C2919" s="154">
        <v>43</v>
      </c>
      <c r="D2919" s="155"/>
      <c r="E2919" s="156">
        <v>421</v>
      </c>
      <c r="F2919" s="225"/>
      <c r="G2919" s="157"/>
      <c r="H2919" s="242">
        <f>H2920</f>
        <v>60000</v>
      </c>
      <c r="I2919" s="242">
        <f>I2920</f>
        <v>0</v>
      </c>
      <c r="J2919" s="242">
        <f>J2920</f>
        <v>0</v>
      </c>
      <c r="K2919" s="242">
        <f t="shared" si="1352"/>
        <v>60000</v>
      </c>
    </row>
    <row r="2920" spans="1:11" s="243" customFormat="1" x14ac:dyDescent="0.2">
      <c r="A2920" s="213" t="s">
        <v>936</v>
      </c>
      <c r="B2920" s="213" t="s">
        <v>887</v>
      </c>
      <c r="C2920" s="217">
        <v>43</v>
      </c>
      <c r="D2920" s="215" t="s">
        <v>25</v>
      </c>
      <c r="E2920" s="219">
        <v>4214</v>
      </c>
      <c r="F2920" s="229" t="s">
        <v>154</v>
      </c>
      <c r="G2920" s="220"/>
      <c r="H2920" s="244">
        <v>60000</v>
      </c>
      <c r="I2920" s="244"/>
      <c r="J2920" s="244"/>
      <c r="K2920" s="244">
        <f t="shared" si="1352"/>
        <v>60000</v>
      </c>
    </row>
    <row r="2921" spans="1:11" s="243" customFormat="1" x14ac:dyDescent="0.2">
      <c r="A2921" s="326" t="s">
        <v>936</v>
      </c>
      <c r="B2921" s="326" t="s">
        <v>887</v>
      </c>
      <c r="C2921" s="154">
        <v>43</v>
      </c>
      <c r="D2921" s="155"/>
      <c r="E2921" s="156">
        <v>422</v>
      </c>
      <c r="F2921" s="225"/>
      <c r="G2921" s="220"/>
      <c r="H2921" s="261">
        <f>SUM(H2922:H2923)</f>
        <v>133000</v>
      </c>
      <c r="I2921" s="261">
        <f t="shared" ref="I2921:J2921" si="1354">SUM(I2922:I2923)</f>
        <v>110500</v>
      </c>
      <c r="J2921" s="261">
        <f t="shared" si="1354"/>
        <v>139000</v>
      </c>
      <c r="K2921" s="261">
        <f t="shared" si="1352"/>
        <v>161500</v>
      </c>
    </row>
    <row r="2922" spans="1:11" s="167" customFormat="1" x14ac:dyDescent="0.2">
      <c r="A2922" s="213" t="s">
        <v>936</v>
      </c>
      <c r="B2922" s="213" t="s">
        <v>887</v>
      </c>
      <c r="C2922" s="217">
        <v>43</v>
      </c>
      <c r="D2922" s="215" t="s">
        <v>25</v>
      </c>
      <c r="E2922" s="219">
        <v>4222</v>
      </c>
      <c r="F2922" s="229" t="s">
        <v>130</v>
      </c>
      <c r="G2922" s="220"/>
      <c r="H2922" s="244">
        <v>133000</v>
      </c>
      <c r="I2922" s="244">
        <v>110500</v>
      </c>
      <c r="J2922" s="244"/>
      <c r="K2922" s="244">
        <f t="shared" si="1352"/>
        <v>22500</v>
      </c>
    </row>
    <row r="2923" spans="1:11" s="167" customFormat="1" x14ac:dyDescent="0.2">
      <c r="A2923" s="213" t="s">
        <v>936</v>
      </c>
      <c r="B2923" s="213" t="s">
        <v>887</v>
      </c>
      <c r="C2923" s="217">
        <v>43</v>
      </c>
      <c r="D2923" s="215" t="s">
        <v>25</v>
      </c>
      <c r="E2923" s="219">
        <v>4225</v>
      </c>
      <c r="F2923" s="229" t="s">
        <v>939</v>
      </c>
      <c r="G2923" s="220"/>
      <c r="H2923" s="244"/>
      <c r="I2923" s="244"/>
      <c r="J2923" s="244">
        <v>139000</v>
      </c>
      <c r="K2923" s="244">
        <f t="shared" si="1352"/>
        <v>139000</v>
      </c>
    </row>
    <row r="2924" spans="1:11" s="167" customFormat="1" x14ac:dyDescent="0.2">
      <c r="A2924" s="302" t="s">
        <v>936</v>
      </c>
      <c r="B2924" s="302" t="s">
        <v>887</v>
      </c>
      <c r="C2924" s="285">
        <v>51</v>
      </c>
      <c r="D2924" s="285"/>
      <c r="E2924" s="286">
        <v>42</v>
      </c>
      <c r="F2924" s="287"/>
      <c r="G2924" s="345"/>
      <c r="H2924" s="289">
        <f t="shared" ref="H2924:J2925" si="1355">H2925</f>
        <v>350000</v>
      </c>
      <c r="I2924" s="289">
        <f t="shared" si="1355"/>
        <v>350000</v>
      </c>
      <c r="J2924" s="289">
        <f t="shared" si="1355"/>
        <v>0</v>
      </c>
      <c r="K2924" s="289">
        <f t="shared" si="1352"/>
        <v>0</v>
      </c>
    </row>
    <row r="2925" spans="1:11" s="243" customFormat="1" x14ac:dyDescent="0.2">
      <c r="A2925" s="326" t="s">
        <v>936</v>
      </c>
      <c r="B2925" s="326" t="s">
        <v>887</v>
      </c>
      <c r="C2925" s="154">
        <v>51</v>
      </c>
      <c r="D2925" s="155"/>
      <c r="E2925" s="156">
        <v>422</v>
      </c>
      <c r="F2925" s="225"/>
      <c r="G2925" s="220"/>
      <c r="H2925" s="242">
        <f t="shared" si="1355"/>
        <v>350000</v>
      </c>
      <c r="I2925" s="242">
        <f t="shared" si="1355"/>
        <v>350000</v>
      </c>
      <c r="J2925" s="242">
        <f t="shared" si="1355"/>
        <v>0</v>
      </c>
      <c r="K2925" s="242">
        <f t="shared" si="1352"/>
        <v>0</v>
      </c>
    </row>
    <row r="2926" spans="1:11" s="243" customFormat="1" x14ac:dyDescent="0.2">
      <c r="A2926" s="213" t="s">
        <v>936</v>
      </c>
      <c r="B2926" s="213" t="s">
        <v>887</v>
      </c>
      <c r="C2926" s="217">
        <v>51</v>
      </c>
      <c r="D2926" s="215" t="s">
        <v>25</v>
      </c>
      <c r="E2926" s="219">
        <v>4222</v>
      </c>
      <c r="F2926" s="229" t="s">
        <v>130</v>
      </c>
      <c r="G2926" s="220"/>
      <c r="H2926" s="244">
        <v>350000</v>
      </c>
      <c r="I2926" s="244">
        <v>350000</v>
      </c>
      <c r="J2926" s="244"/>
      <c r="K2926" s="244">
        <f t="shared" si="1352"/>
        <v>0</v>
      </c>
    </row>
    <row r="2927" spans="1:11" s="243" customFormat="1" x14ac:dyDescent="0.2">
      <c r="A2927" s="330" t="s">
        <v>936</v>
      </c>
      <c r="B2927" s="330" t="s">
        <v>887</v>
      </c>
      <c r="C2927" s="285">
        <v>559</v>
      </c>
      <c r="D2927" s="330"/>
      <c r="E2927" s="286">
        <v>31</v>
      </c>
      <c r="F2927" s="287"/>
      <c r="G2927" s="345"/>
      <c r="H2927" s="317">
        <f>H2928+H2930</f>
        <v>49000</v>
      </c>
      <c r="I2927" s="317">
        <f>I2928+I2930</f>
        <v>0</v>
      </c>
      <c r="J2927" s="317">
        <f>J2928+J2930</f>
        <v>407000</v>
      </c>
      <c r="K2927" s="317">
        <f t="shared" si="1352"/>
        <v>456000</v>
      </c>
    </row>
    <row r="2928" spans="1:11" s="243" customFormat="1" x14ac:dyDescent="0.2">
      <c r="A2928" s="326" t="s">
        <v>936</v>
      </c>
      <c r="B2928" s="326" t="s">
        <v>887</v>
      </c>
      <c r="C2928" s="327">
        <v>559</v>
      </c>
      <c r="D2928" s="322"/>
      <c r="E2928" s="187">
        <v>311</v>
      </c>
      <c r="F2928" s="230"/>
      <c r="G2928" s="220"/>
      <c r="H2928" s="199">
        <f>H2929</f>
        <v>42000</v>
      </c>
      <c r="I2928" s="199">
        <f>I2929</f>
        <v>0</v>
      </c>
      <c r="J2928" s="199">
        <f>J2929</f>
        <v>350000</v>
      </c>
      <c r="K2928" s="199">
        <f t="shared" si="1352"/>
        <v>392000</v>
      </c>
    </row>
    <row r="2929" spans="1:11" s="179" customFormat="1" ht="15" x14ac:dyDescent="0.2">
      <c r="A2929" s="213" t="s">
        <v>936</v>
      </c>
      <c r="B2929" s="213" t="s">
        <v>887</v>
      </c>
      <c r="C2929" s="214">
        <v>559</v>
      </c>
      <c r="D2929" s="215" t="s">
        <v>25</v>
      </c>
      <c r="E2929" s="188">
        <v>3111</v>
      </c>
      <c r="F2929" s="228" t="s">
        <v>19</v>
      </c>
      <c r="G2929" s="220"/>
      <c r="H2929" s="222">
        <v>42000</v>
      </c>
      <c r="I2929" s="222"/>
      <c r="J2929" s="222">
        <v>350000</v>
      </c>
      <c r="K2929" s="222">
        <f t="shared" si="1352"/>
        <v>392000</v>
      </c>
    </row>
    <row r="2930" spans="1:11" s="152" customFormat="1" x14ac:dyDescent="0.2">
      <c r="A2930" s="326" t="s">
        <v>936</v>
      </c>
      <c r="B2930" s="326" t="s">
        <v>887</v>
      </c>
      <c r="C2930" s="327">
        <v>559</v>
      </c>
      <c r="D2930" s="322"/>
      <c r="E2930" s="187">
        <v>313</v>
      </c>
      <c r="F2930" s="230"/>
      <c r="G2930" s="220"/>
      <c r="H2930" s="199">
        <f>H2931</f>
        <v>7000</v>
      </c>
      <c r="I2930" s="199">
        <f>I2931</f>
        <v>0</v>
      </c>
      <c r="J2930" s="199">
        <f>J2931</f>
        <v>57000</v>
      </c>
      <c r="K2930" s="199">
        <f t="shared" si="1352"/>
        <v>64000</v>
      </c>
    </row>
    <row r="2931" spans="1:11" s="243" customFormat="1" x14ac:dyDescent="0.2">
      <c r="A2931" s="213" t="s">
        <v>936</v>
      </c>
      <c r="B2931" s="213" t="s">
        <v>887</v>
      </c>
      <c r="C2931" s="214">
        <v>559</v>
      </c>
      <c r="D2931" s="215" t="s">
        <v>25</v>
      </c>
      <c r="E2931" s="188">
        <v>3132</v>
      </c>
      <c r="F2931" s="228" t="s">
        <v>280</v>
      </c>
      <c r="G2931" s="220"/>
      <c r="H2931" s="222">
        <v>7000</v>
      </c>
      <c r="I2931" s="222"/>
      <c r="J2931" s="222">
        <v>57000</v>
      </c>
      <c r="K2931" s="222">
        <f t="shared" si="1352"/>
        <v>64000</v>
      </c>
    </row>
    <row r="2932" spans="1:11" s="152" customFormat="1" x14ac:dyDescent="0.2">
      <c r="A2932" s="302" t="s">
        <v>936</v>
      </c>
      <c r="B2932" s="302" t="s">
        <v>887</v>
      </c>
      <c r="C2932" s="285">
        <v>559</v>
      </c>
      <c r="D2932" s="285"/>
      <c r="E2932" s="286">
        <v>32</v>
      </c>
      <c r="F2932" s="287"/>
      <c r="G2932" s="345"/>
      <c r="H2932" s="289">
        <f>H2933+H2935+H2937</f>
        <v>249000</v>
      </c>
      <c r="I2932" s="289">
        <f>I2933+I2935+I2937</f>
        <v>134000</v>
      </c>
      <c r="J2932" s="289">
        <f>J2933+J2935+J2937</f>
        <v>21000</v>
      </c>
      <c r="K2932" s="289">
        <f t="shared" si="1352"/>
        <v>136000</v>
      </c>
    </row>
    <row r="2933" spans="1:11" x14ac:dyDescent="0.2">
      <c r="A2933" s="326" t="s">
        <v>936</v>
      </c>
      <c r="B2933" s="326" t="s">
        <v>887</v>
      </c>
      <c r="C2933" s="154">
        <v>559</v>
      </c>
      <c r="D2933" s="155"/>
      <c r="E2933" s="156">
        <v>321</v>
      </c>
      <c r="F2933" s="225"/>
      <c r="G2933" s="220"/>
      <c r="H2933" s="246">
        <f>H2934</f>
        <v>32000</v>
      </c>
      <c r="I2933" s="246">
        <f>I2934</f>
        <v>24000</v>
      </c>
      <c r="J2933" s="246">
        <f>J2934</f>
        <v>0</v>
      </c>
      <c r="K2933" s="246">
        <f t="shared" si="1352"/>
        <v>8000</v>
      </c>
    </row>
    <row r="2934" spans="1:11" ht="15" x14ac:dyDescent="0.2">
      <c r="A2934" s="213" t="s">
        <v>936</v>
      </c>
      <c r="B2934" s="213" t="s">
        <v>887</v>
      </c>
      <c r="C2934" s="217">
        <v>559</v>
      </c>
      <c r="D2934" s="215" t="s">
        <v>25</v>
      </c>
      <c r="E2934" s="219">
        <v>3211</v>
      </c>
      <c r="F2934" s="229" t="s">
        <v>110</v>
      </c>
      <c r="G2934" s="220"/>
      <c r="H2934" s="222">
        <v>32000</v>
      </c>
      <c r="I2934" s="222">
        <v>24000</v>
      </c>
      <c r="J2934" s="222"/>
      <c r="K2934" s="222">
        <f t="shared" si="1352"/>
        <v>8000</v>
      </c>
    </row>
    <row r="2935" spans="1:11" x14ac:dyDescent="0.2">
      <c r="A2935" s="326" t="s">
        <v>936</v>
      </c>
      <c r="B2935" s="326" t="s">
        <v>887</v>
      </c>
      <c r="C2935" s="154">
        <v>559</v>
      </c>
      <c r="D2935" s="155"/>
      <c r="E2935" s="156">
        <v>322</v>
      </c>
      <c r="F2935" s="225"/>
      <c r="G2935" s="220"/>
      <c r="H2935" s="246">
        <f>H2936</f>
        <v>7000</v>
      </c>
      <c r="I2935" s="246">
        <f>I2936</f>
        <v>0</v>
      </c>
      <c r="J2935" s="246">
        <f>J2936</f>
        <v>13000</v>
      </c>
      <c r="K2935" s="246">
        <f t="shared" si="1352"/>
        <v>20000</v>
      </c>
    </row>
    <row r="2936" spans="1:11" ht="15" x14ac:dyDescent="0.2">
      <c r="A2936" s="213" t="s">
        <v>936</v>
      </c>
      <c r="B2936" s="213" t="s">
        <v>887</v>
      </c>
      <c r="C2936" s="217">
        <v>559</v>
      </c>
      <c r="D2936" s="215" t="s">
        <v>25</v>
      </c>
      <c r="E2936" s="219">
        <v>3221</v>
      </c>
      <c r="F2936" s="229" t="s">
        <v>146</v>
      </c>
      <c r="G2936" s="220"/>
      <c r="H2936" s="222">
        <v>7000</v>
      </c>
      <c r="I2936" s="222"/>
      <c r="J2936" s="222">
        <v>13000</v>
      </c>
      <c r="K2936" s="222">
        <f t="shared" si="1352"/>
        <v>20000</v>
      </c>
    </row>
    <row r="2937" spans="1:11" s="152" customFormat="1" x14ac:dyDescent="0.2">
      <c r="A2937" s="326" t="s">
        <v>936</v>
      </c>
      <c r="B2937" s="326" t="s">
        <v>887</v>
      </c>
      <c r="C2937" s="154">
        <v>559</v>
      </c>
      <c r="D2937" s="155"/>
      <c r="E2937" s="156">
        <v>323</v>
      </c>
      <c r="F2937" s="225"/>
      <c r="G2937" s="220"/>
      <c r="H2937" s="246">
        <f>SUM(H2938:H2939)</f>
        <v>210000</v>
      </c>
      <c r="I2937" s="246">
        <f t="shared" ref="I2937:J2937" si="1356">SUM(I2938:I2939)</f>
        <v>110000</v>
      </c>
      <c r="J2937" s="246">
        <f t="shared" si="1356"/>
        <v>8000</v>
      </c>
      <c r="K2937" s="246">
        <f t="shared" si="1352"/>
        <v>108000</v>
      </c>
    </row>
    <row r="2938" spans="1:11" ht="15" x14ac:dyDescent="0.2">
      <c r="A2938" s="213" t="s">
        <v>936</v>
      </c>
      <c r="B2938" s="213" t="s">
        <v>887</v>
      </c>
      <c r="C2938" s="217">
        <v>559</v>
      </c>
      <c r="D2938" s="215" t="s">
        <v>25</v>
      </c>
      <c r="E2938" s="219">
        <v>3233</v>
      </c>
      <c r="F2938" s="229" t="s">
        <v>119</v>
      </c>
      <c r="G2938" s="220"/>
      <c r="H2938" s="222">
        <v>0</v>
      </c>
      <c r="I2938" s="222"/>
      <c r="J2938" s="222">
        <v>8000</v>
      </c>
      <c r="K2938" s="222">
        <f t="shared" si="1352"/>
        <v>8000</v>
      </c>
    </row>
    <row r="2939" spans="1:11" s="152" customFormat="1" x14ac:dyDescent="0.2">
      <c r="A2939" s="213" t="s">
        <v>936</v>
      </c>
      <c r="B2939" s="213" t="s">
        <v>887</v>
      </c>
      <c r="C2939" s="217">
        <v>559</v>
      </c>
      <c r="D2939" s="215" t="s">
        <v>25</v>
      </c>
      <c r="E2939" s="219">
        <v>3237</v>
      </c>
      <c r="F2939" s="229" t="s">
        <v>36</v>
      </c>
      <c r="G2939" s="220"/>
      <c r="H2939" s="222">
        <v>210000</v>
      </c>
      <c r="I2939" s="222">
        <v>110000</v>
      </c>
      <c r="J2939" s="222"/>
      <c r="K2939" s="222">
        <f t="shared" si="1352"/>
        <v>100000</v>
      </c>
    </row>
    <row r="2940" spans="1:11" x14ac:dyDescent="0.2">
      <c r="A2940" s="302" t="s">
        <v>936</v>
      </c>
      <c r="B2940" s="302" t="s">
        <v>887</v>
      </c>
      <c r="C2940" s="285">
        <v>559</v>
      </c>
      <c r="D2940" s="285"/>
      <c r="E2940" s="286">
        <v>42</v>
      </c>
      <c r="F2940" s="287"/>
      <c r="G2940" s="345"/>
      <c r="H2940" s="289">
        <f>H2941+H2943</f>
        <v>1100000</v>
      </c>
      <c r="I2940" s="289">
        <f>I2941+I2943</f>
        <v>900000</v>
      </c>
      <c r="J2940" s="289">
        <f>J2941+J2943</f>
        <v>925000</v>
      </c>
      <c r="K2940" s="289">
        <f t="shared" si="1352"/>
        <v>1125000</v>
      </c>
    </row>
    <row r="2941" spans="1:11" s="243" customFormat="1" x14ac:dyDescent="0.2">
      <c r="A2941" s="326" t="s">
        <v>936</v>
      </c>
      <c r="B2941" s="326" t="s">
        <v>887</v>
      </c>
      <c r="C2941" s="154">
        <v>559</v>
      </c>
      <c r="D2941" s="155"/>
      <c r="E2941" s="156">
        <v>421</v>
      </c>
      <c r="F2941" s="225"/>
      <c r="G2941" s="220"/>
      <c r="H2941" s="242">
        <f>H2942</f>
        <v>300000</v>
      </c>
      <c r="I2941" s="242">
        <f>I2942</f>
        <v>250000</v>
      </c>
      <c r="J2941" s="242">
        <f>J2942</f>
        <v>0</v>
      </c>
      <c r="K2941" s="242">
        <f t="shared" si="1352"/>
        <v>50000</v>
      </c>
    </row>
    <row r="2942" spans="1:11" s="152" customFormat="1" x14ac:dyDescent="0.2">
      <c r="A2942" s="213" t="s">
        <v>936</v>
      </c>
      <c r="B2942" s="213" t="s">
        <v>887</v>
      </c>
      <c r="C2942" s="217">
        <v>559</v>
      </c>
      <c r="D2942" s="215" t="s">
        <v>25</v>
      </c>
      <c r="E2942" s="219">
        <v>4214</v>
      </c>
      <c r="F2942" s="229" t="s">
        <v>154</v>
      </c>
      <c r="G2942" s="220"/>
      <c r="H2942" s="244">
        <v>300000</v>
      </c>
      <c r="I2942" s="244">
        <v>250000</v>
      </c>
      <c r="J2942" s="244"/>
      <c r="K2942" s="244">
        <f t="shared" si="1352"/>
        <v>50000</v>
      </c>
    </row>
    <row r="2943" spans="1:11" x14ac:dyDescent="0.2">
      <c r="A2943" s="326" t="s">
        <v>936</v>
      </c>
      <c r="B2943" s="326" t="s">
        <v>887</v>
      </c>
      <c r="C2943" s="154">
        <v>559</v>
      </c>
      <c r="D2943" s="155"/>
      <c r="E2943" s="156">
        <v>422</v>
      </c>
      <c r="F2943" s="225"/>
      <c r="G2943" s="220"/>
      <c r="H2943" s="261">
        <f>SUM(H2944:H2945)</f>
        <v>800000</v>
      </c>
      <c r="I2943" s="261">
        <f t="shared" ref="I2943:J2943" si="1357">SUM(I2944:I2945)</f>
        <v>650000</v>
      </c>
      <c r="J2943" s="261">
        <f t="shared" si="1357"/>
        <v>925000</v>
      </c>
      <c r="K2943" s="261">
        <f t="shared" si="1352"/>
        <v>1075000</v>
      </c>
    </row>
    <row r="2944" spans="1:11" ht="15" x14ac:dyDescent="0.2">
      <c r="A2944" s="213" t="s">
        <v>936</v>
      </c>
      <c r="B2944" s="213" t="s">
        <v>887</v>
      </c>
      <c r="C2944" s="217">
        <v>559</v>
      </c>
      <c r="D2944" s="215" t="s">
        <v>25</v>
      </c>
      <c r="E2944" s="219">
        <v>4222</v>
      </c>
      <c r="F2944" s="229" t="s">
        <v>130</v>
      </c>
      <c r="G2944" s="220"/>
      <c r="H2944" s="244">
        <v>800000</v>
      </c>
      <c r="I2944" s="244">
        <v>650000</v>
      </c>
      <c r="J2944" s="244"/>
      <c r="K2944" s="244">
        <f t="shared" si="1352"/>
        <v>150000</v>
      </c>
    </row>
    <row r="2945" spans="1:11" ht="15" x14ac:dyDescent="0.2">
      <c r="A2945" s="213" t="s">
        <v>936</v>
      </c>
      <c r="B2945" s="213" t="s">
        <v>887</v>
      </c>
      <c r="C2945" s="217">
        <v>559</v>
      </c>
      <c r="D2945" s="215" t="s">
        <v>25</v>
      </c>
      <c r="E2945" s="219">
        <v>4225</v>
      </c>
      <c r="F2945" s="229" t="s">
        <v>939</v>
      </c>
      <c r="G2945" s="220"/>
      <c r="H2945" s="244"/>
      <c r="I2945" s="244"/>
      <c r="J2945" s="244">
        <v>925000</v>
      </c>
      <c r="K2945" s="244">
        <f t="shared" si="1352"/>
        <v>925000</v>
      </c>
    </row>
    <row r="2946" spans="1:11" ht="67.5" x14ac:dyDescent="0.2">
      <c r="A2946" s="296" t="s">
        <v>936</v>
      </c>
      <c r="B2946" s="296" t="s">
        <v>888</v>
      </c>
      <c r="C2946" s="296"/>
      <c r="D2946" s="296"/>
      <c r="E2946" s="297"/>
      <c r="F2946" s="299" t="s">
        <v>854</v>
      </c>
      <c r="G2946" s="300" t="s">
        <v>688</v>
      </c>
      <c r="H2946" s="301">
        <f>H2947+H2952+H2964+H2968+H2973+H2985+H2960+H2981</f>
        <v>1441000</v>
      </c>
      <c r="I2946" s="301">
        <f>I2947+I2952+I2964+I2968+I2973+I2985+I2960+I2981</f>
        <v>1191000</v>
      </c>
      <c r="J2946" s="301">
        <f>J2947+J2952+J2964+J2968+J2973+J2985+J2960+J2981</f>
        <v>852000</v>
      </c>
      <c r="K2946" s="301">
        <f t="shared" si="1352"/>
        <v>1102000</v>
      </c>
    </row>
    <row r="2947" spans="1:11" x14ac:dyDescent="0.2">
      <c r="A2947" s="330" t="s">
        <v>936</v>
      </c>
      <c r="B2947" s="330" t="s">
        <v>888</v>
      </c>
      <c r="C2947" s="285">
        <v>43</v>
      </c>
      <c r="D2947" s="330"/>
      <c r="E2947" s="286">
        <v>31</v>
      </c>
      <c r="F2947" s="287"/>
      <c r="G2947" s="287"/>
      <c r="H2947" s="317">
        <f>H2948+H2950</f>
        <v>10000</v>
      </c>
      <c r="I2947" s="317">
        <f>I2948+I2950</f>
        <v>0</v>
      </c>
      <c r="J2947" s="317">
        <f>J2948+J2950</f>
        <v>47000</v>
      </c>
      <c r="K2947" s="317">
        <f t="shared" ref="K2947:K3010" si="1358">H2947-I2947+J2947</f>
        <v>57000</v>
      </c>
    </row>
    <row r="2948" spans="1:11" s="152" customFormat="1" x14ac:dyDescent="0.2">
      <c r="A2948" s="326" t="s">
        <v>936</v>
      </c>
      <c r="B2948" s="326" t="s">
        <v>888</v>
      </c>
      <c r="C2948" s="327">
        <v>43</v>
      </c>
      <c r="D2948" s="322"/>
      <c r="E2948" s="187">
        <v>311</v>
      </c>
      <c r="F2948" s="230"/>
      <c r="G2948" s="328"/>
      <c r="H2948" s="199">
        <f>H2949</f>
        <v>8600</v>
      </c>
      <c r="I2948" s="199">
        <f>I2949</f>
        <v>0</v>
      </c>
      <c r="J2948" s="199">
        <f>J2949</f>
        <v>40000</v>
      </c>
      <c r="K2948" s="199">
        <f t="shared" si="1358"/>
        <v>48600</v>
      </c>
    </row>
    <row r="2949" spans="1:11" ht="15" x14ac:dyDescent="0.2">
      <c r="A2949" s="213" t="s">
        <v>936</v>
      </c>
      <c r="B2949" s="213" t="s">
        <v>888</v>
      </c>
      <c r="C2949" s="214">
        <v>43</v>
      </c>
      <c r="D2949" s="215" t="s">
        <v>25</v>
      </c>
      <c r="E2949" s="188">
        <v>3111</v>
      </c>
      <c r="F2949" s="228" t="s">
        <v>19</v>
      </c>
      <c r="H2949" s="222">
        <v>8600</v>
      </c>
      <c r="I2949" s="222"/>
      <c r="J2949" s="222">
        <v>40000</v>
      </c>
      <c r="K2949" s="222">
        <f t="shared" si="1358"/>
        <v>48600</v>
      </c>
    </row>
    <row r="2950" spans="1:11" x14ac:dyDescent="0.2">
      <c r="A2950" s="326" t="s">
        <v>936</v>
      </c>
      <c r="B2950" s="326" t="s">
        <v>888</v>
      </c>
      <c r="C2950" s="327">
        <v>43</v>
      </c>
      <c r="D2950" s="322"/>
      <c r="E2950" s="187">
        <v>313</v>
      </c>
      <c r="F2950" s="230"/>
      <c r="G2950" s="328"/>
      <c r="H2950" s="199">
        <f>H2951</f>
        <v>1400</v>
      </c>
      <c r="I2950" s="199">
        <f>I2951</f>
        <v>0</v>
      </c>
      <c r="J2950" s="199">
        <f>J2951</f>
        <v>7000</v>
      </c>
      <c r="K2950" s="199">
        <f t="shared" si="1358"/>
        <v>8400</v>
      </c>
    </row>
    <row r="2951" spans="1:11" ht="15" x14ac:dyDescent="0.2">
      <c r="A2951" s="213" t="s">
        <v>936</v>
      </c>
      <c r="B2951" s="213" t="s">
        <v>888</v>
      </c>
      <c r="C2951" s="214">
        <v>43</v>
      </c>
      <c r="D2951" s="215" t="s">
        <v>25</v>
      </c>
      <c r="E2951" s="188">
        <v>3132</v>
      </c>
      <c r="F2951" s="228" t="s">
        <v>280</v>
      </c>
      <c r="H2951" s="222">
        <v>1400</v>
      </c>
      <c r="I2951" s="222"/>
      <c r="J2951" s="222">
        <v>7000</v>
      </c>
      <c r="K2951" s="222">
        <f t="shared" si="1358"/>
        <v>8400</v>
      </c>
    </row>
    <row r="2952" spans="1:11" x14ac:dyDescent="0.2">
      <c r="A2952" s="302" t="s">
        <v>936</v>
      </c>
      <c r="B2952" s="302" t="s">
        <v>888</v>
      </c>
      <c r="C2952" s="285">
        <v>43</v>
      </c>
      <c r="D2952" s="285"/>
      <c r="E2952" s="286">
        <v>32</v>
      </c>
      <c r="F2952" s="287"/>
      <c r="G2952" s="288"/>
      <c r="H2952" s="289">
        <f>H2953+H2955+H2957</f>
        <v>12000</v>
      </c>
      <c r="I2952" s="289">
        <f t="shared" ref="I2952:J2952" si="1359">I2953+I2955+I2957</f>
        <v>9000</v>
      </c>
      <c r="J2952" s="289">
        <f t="shared" si="1359"/>
        <v>16000</v>
      </c>
      <c r="K2952" s="289">
        <f t="shared" si="1358"/>
        <v>19000</v>
      </c>
    </row>
    <row r="2953" spans="1:11" x14ac:dyDescent="0.2">
      <c r="A2953" s="326" t="s">
        <v>936</v>
      </c>
      <c r="B2953" s="326" t="s">
        <v>888</v>
      </c>
      <c r="C2953" s="154">
        <v>43</v>
      </c>
      <c r="D2953" s="155"/>
      <c r="E2953" s="156">
        <v>321</v>
      </c>
      <c r="F2953" s="225"/>
      <c r="G2953" s="157"/>
      <c r="H2953" s="246">
        <f>H2954</f>
        <v>10000</v>
      </c>
      <c r="I2953" s="246">
        <f>I2954</f>
        <v>9000</v>
      </c>
      <c r="J2953" s="246">
        <f>J2954</f>
        <v>0</v>
      </c>
      <c r="K2953" s="246">
        <f t="shared" si="1358"/>
        <v>1000</v>
      </c>
    </row>
    <row r="2954" spans="1:11" ht="15" x14ac:dyDescent="0.2">
      <c r="A2954" s="213" t="s">
        <v>936</v>
      </c>
      <c r="B2954" s="213" t="s">
        <v>888</v>
      </c>
      <c r="C2954" s="217">
        <v>43</v>
      </c>
      <c r="D2954" s="215" t="s">
        <v>25</v>
      </c>
      <c r="E2954" s="219">
        <v>3211</v>
      </c>
      <c r="F2954" s="229" t="s">
        <v>110</v>
      </c>
      <c r="G2954" s="220"/>
      <c r="H2954" s="222">
        <v>10000</v>
      </c>
      <c r="I2954" s="222">
        <v>9000</v>
      </c>
      <c r="J2954" s="222"/>
      <c r="K2954" s="222">
        <f t="shared" si="1358"/>
        <v>1000</v>
      </c>
    </row>
    <row r="2955" spans="1:11" s="152" customFormat="1" x14ac:dyDescent="0.2">
      <c r="A2955" s="326" t="s">
        <v>936</v>
      </c>
      <c r="B2955" s="326" t="s">
        <v>888</v>
      </c>
      <c r="C2955" s="154">
        <v>43</v>
      </c>
      <c r="D2955" s="155"/>
      <c r="E2955" s="156">
        <v>322</v>
      </c>
      <c r="F2955" s="225"/>
      <c r="G2955" s="157"/>
      <c r="H2955" s="246">
        <f>H2956</f>
        <v>2000</v>
      </c>
      <c r="I2955" s="246">
        <f>I2956</f>
        <v>0</v>
      </c>
      <c r="J2955" s="246">
        <f>J2956</f>
        <v>0</v>
      </c>
      <c r="K2955" s="246">
        <f t="shared" si="1358"/>
        <v>2000</v>
      </c>
    </row>
    <row r="2956" spans="1:11" ht="15" x14ac:dyDescent="0.2">
      <c r="A2956" s="213" t="s">
        <v>936</v>
      </c>
      <c r="B2956" s="213" t="s">
        <v>888</v>
      </c>
      <c r="C2956" s="217">
        <v>43</v>
      </c>
      <c r="D2956" s="215" t="s">
        <v>25</v>
      </c>
      <c r="E2956" s="219">
        <v>3221</v>
      </c>
      <c r="F2956" s="229" t="s">
        <v>146</v>
      </c>
      <c r="G2956" s="220"/>
      <c r="H2956" s="222">
        <v>2000</v>
      </c>
      <c r="I2956" s="222"/>
      <c r="J2956" s="222"/>
      <c r="K2956" s="222">
        <f t="shared" si="1358"/>
        <v>2000</v>
      </c>
    </row>
    <row r="2957" spans="1:11" s="152" customFormat="1" x14ac:dyDescent="0.2">
      <c r="A2957" s="326" t="s">
        <v>936</v>
      </c>
      <c r="B2957" s="326" t="s">
        <v>888</v>
      </c>
      <c r="C2957" s="154">
        <v>43</v>
      </c>
      <c r="D2957" s="155"/>
      <c r="E2957" s="156">
        <v>323</v>
      </c>
      <c r="F2957" s="225"/>
      <c r="G2957" s="157"/>
      <c r="H2957" s="246">
        <f>SUM(H2958:H2959)</f>
        <v>0</v>
      </c>
      <c r="I2957" s="246">
        <f t="shared" ref="I2957:J2957" si="1360">SUM(I2958:I2959)</f>
        <v>0</v>
      </c>
      <c r="J2957" s="246">
        <f t="shared" si="1360"/>
        <v>16000</v>
      </c>
      <c r="K2957" s="246">
        <f t="shared" si="1358"/>
        <v>16000</v>
      </c>
    </row>
    <row r="2958" spans="1:11" ht="15" x14ac:dyDescent="0.2">
      <c r="A2958" s="213" t="s">
        <v>936</v>
      </c>
      <c r="B2958" s="213" t="s">
        <v>888</v>
      </c>
      <c r="C2958" s="217">
        <v>43</v>
      </c>
      <c r="D2958" s="215" t="s">
        <v>25</v>
      </c>
      <c r="E2958" s="219">
        <v>3233</v>
      </c>
      <c r="F2958" s="229" t="s">
        <v>119</v>
      </c>
      <c r="G2958" s="220"/>
      <c r="H2958" s="222"/>
      <c r="I2958" s="222"/>
      <c r="J2958" s="222">
        <v>1000</v>
      </c>
      <c r="K2958" s="222">
        <f t="shared" si="1358"/>
        <v>1000</v>
      </c>
    </row>
    <row r="2959" spans="1:11" ht="15" x14ac:dyDescent="0.2">
      <c r="A2959" s="213" t="s">
        <v>936</v>
      </c>
      <c r="B2959" s="213" t="s">
        <v>888</v>
      </c>
      <c r="C2959" s="217">
        <v>43</v>
      </c>
      <c r="D2959" s="215" t="s">
        <v>25</v>
      </c>
      <c r="E2959" s="219">
        <v>3237</v>
      </c>
      <c r="F2959" s="229" t="s">
        <v>36</v>
      </c>
      <c r="G2959" s="220"/>
      <c r="H2959" s="222"/>
      <c r="I2959" s="222"/>
      <c r="J2959" s="222">
        <v>15000</v>
      </c>
      <c r="K2959" s="222">
        <f t="shared" si="1358"/>
        <v>15000</v>
      </c>
    </row>
    <row r="2960" spans="1:11" x14ac:dyDescent="0.2">
      <c r="A2960" s="302" t="s">
        <v>936</v>
      </c>
      <c r="B2960" s="302" t="s">
        <v>888</v>
      </c>
      <c r="C2960" s="285">
        <v>43</v>
      </c>
      <c r="D2960" s="285"/>
      <c r="E2960" s="286">
        <v>41</v>
      </c>
      <c r="F2960" s="287"/>
      <c r="G2960" s="288"/>
      <c r="H2960" s="289">
        <f t="shared" ref="H2960:J2960" si="1361">H2961</f>
        <v>177000</v>
      </c>
      <c r="I2960" s="289">
        <f t="shared" si="1361"/>
        <v>177000</v>
      </c>
      <c r="J2960" s="289">
        <f t="shared" si="1361"/>
        <v>23000</v>
      </c>
      <c r="K2960" s="289">
        <f t="shared" si="1358"/>
        <v>23000</v>
      </c>
    </row>
    <row r="2961" spans="1:11" x14ac:dyDescent="0.2">
      <c r="A2961" s="326" t="s">
        <v>936</v>
      </c>
      <c r="B2961" s="326" t="s">
        <v>888</v>
      </c>
      <c r="C2961" s="154">
        <v>43</v>
      </c>
      <c r="D2961" s="155"/>
      <c r="E2961" s="156">
        <v>412</v>
      </c>
      <c r="F2961" s="225"/>
      <c r="G2961" s="157"/>
      <c r="H2961" s="242">
        <f>SUM(H2962:H2963)</f>
        <v>177000</v>
      </c>
      <c r="I2961" s="242">
        <f t="shared" ref="I2961:J2961" si="1362">SUM(I2962:I2963)</f>
        <v>177000</v>
      </c>
      <c r="J2961" s="242">
        <f t="shared" si="1362"/>
        <v>23000</v>
      </c>
      <c r="K2961" s="242">
        <f t="shared" si="1358"/>
        <v>23000</v>
      </c>
    </row>
    <row r="2962" spans="1:11" ht="15" x14ac:dyDescent="0.2">
      <c r="A2962" s="213" t="s">
        <v>936</v>
      </c>
      <c r="B2962" s="213" t="s">
        <v>888</v>
      </c>
      <c r="C2962" s="161">
        <v>43</v>
      </c>
      <c r="D2962" s="162" t="s">
        <v>25</v>
      </c>
      <c r="E2962" s="163">
        <v>4123</v>
      </c>
      <c r="F2962" s="226" t="s">
        <v>133</v>
      </c>
      <c r="G2962" s="164"/>
      <c r="H2962" s="222"/>
      <c r="I2962" s="222"/>
      <c r="J2962" s="222">
        <v>23000</v>
      </c>
      <c r="K2962" s="222">
        <f t="shared" si="1358"/>
        <v>23000</v>
      </c>
    </row>
    <row r="2963" spans="1:11" ht="15" x14ac:dyDescent="0.2">
      <c r="A2963" s="213" t="s">
        <v>936</v>
      </c>
      <c r="B2963" s="213" t="s">
        <v>888</v>
      </c>
      <c r="C2963" s="217">
        <v>43</v>
      </c>
      <c r="D2963" s="215" t="s">
        <v>25</v>
      </c>
      <c r="E2963" s="219">
        <v>4126</v>
      </c>
      <c r="F2963" s="229" t="s">
        <v>4</v>
      </c>
      <c r="G2963" s="220"/>
      <c r="H2963" s="244">
        <v>177000</v>
      </c>
      <c r="I2963" s="244">
        <v>177000</v>
      </c>
      <c r="J2963" s="244"/>
      <c r="K2963" s="244">
        <f t="shared" si="1358"/>
        <v>0</v>
      </c>
    </row>
    <row r="2964" spans="1:11" x14ac:dyDescent="0.2">
      <c r="A2964" s="302" t="s">
        <v>936</v>
      </c>
      <c r="B2964" s="302" t="s">
        <v>888</v>
      </c>
      <c r="C2964" s="285">
        <v>43</v>
      </c>
      <c r="D2964" s="285"/>
      <c r="E2964" s="286">
        <v>42</v>
      </c>
      <c r="F2964" s="287"/>
      <c r="G2964" s="288"/>
      <c r="H2964" s="289">
        <f t="shared" ref="H2964:J2964" si="1363">H2965</f>
        <v>17000</v>
      </c>
      <c r="I2964" s="289">
        <f t="shared" si="1363"/>
        <v>0</v>
      </c>
      <c r="J2964" s="289">
        <f t="shared" si="1363"/>
        <v>17000</v>
      </c>
      <c r="K2964" s="289">
        <f t="shared" si="1358"/>
        <v>34000</v>
      </c>
    </row>
    <row r="2965" spans="1:11" x14ac:dyDescent="0.2">
      <c r="A2965" s="326" t="s">
        <v>936</v>
      </c>
      <c r="B2965" s="326" t="s">
        <v>888</v>
      </c>
      <c r="C2965" s="154">
        <v>43</v>
      </c>
      <c r="D2965" s="155"/>
      <c r="E2965" s="156">
        <v>422</v>
      </c>
      <c r="F2965" s="225"/>
      <c r="G2965" s="157"/>
      <c r="H2965" s="242">
        <f>SUM(H2966:H2967)</f>
        <v>17000</v>
      </c>
      <c r="I2965" s="242">
        <f t="shared" ref="I2965:J2965" si="1364">SUM(I2966:I2967)</f>
        <v>0</v>
      </c>
      <c r="J2965" s="242">
        <f t="shared" si="1364"/>
        <v>17000</v>
      </c>
      <c r="K2965" s="242">
        <f t="shared" si="1358"/>
        <v>34000</v>
      </c>
    </row>
    <row r="2966" spans="1:11" ht="15" x14ac:dyDescent="0.2">
      <c r="A2966" s="213" t="s">
        <v>936</v>
      </c>
      <c r="B2966" s="213" t="s">
        <v>888</v>
      </c>
      <c r="C2966" s="217">
        <v>43</v>
      </c>
      <c r="D2966" s="215" t="s">
        <v>25</v>
      </c>
      <c r="E2966" s="219">
        <v>4222</v>
      </c>
      <c r="F2966" s="229" t="s">
        <v>130</v>
      </c>
      <c r="G2966" s="220"/>
      <c r="H2966" s="244">
        <v>17000</v>
      </c>
      <c r="I2966" s="244"/>
      <c r="J2966" s="244"/>
      <c r="K2966" s="244">
        <f t="shared" si="1358"/>
        <v>17000</v>
      </c>
    </row>
    <row r="2967" spans="1:11" ht="15" x14ac:dyDescent="0.2">
      <c r="A2967" s="213" t="s">
        <v>936</v>
      </c>
      <c r="B2967" s="213" t="s">
        <v>888</v>
      </c>
      <c r="C2967" s="217">
        <v>43</v>
      </c>
      <c r="D2967" s="215" t="s">
        <v>25</v>
      </c>
      <c r="E2967" s="219">
        <v>4225</v>
      </c>
      <c r="F2967" s="229" t="s">
        <v>939</v>
      </c>
      <c r="G2967" s="220"/>
      <c r="H2967" s="244"/>
      <c r="I2967" s="244"/>
      <c r="J2967" s="244">
        <v>17000</v>
      </c>
      <c r="K2967" s="244">
        <f t="shared" si="1358"/>
        <v>17000</v>
      </c>
    </row>
    <row r="2968" spans="1:11" x14ac:dyDescent="0.2">
      <c r="A2968" s="330" t="s">
        <v>936</v>
      </c>
      <c r="B2968" s="330" t="s">
        <v>888</v>
      </c>
      <c r="C2968" s="285">
        <v>559</v>
      </c>
      <c r="D2968" s="330"/>
      <c r="E2968" s="286">
        <v>31</v>
      </c>
      <c r="F2968" s="287"/>
      <c r="G2968" s="345"/>
      <c r="H2968" s="317">
        <f>H2969+H2971</f>
        <v>58000</v>
      </c>
      <c r="I2968" s="317">
        <f>I2969+I2971</f>
        <v>0</v>
      </c>
      <c r="J2968" s="317">
        <f>J2969+J2971</f>
        <v>315000</v>
      </c>
      <c r="K2968" s="317">
        <f t="shared" si="1358"/>
        <v>373000</v>
      </c>
    </row>
    <row r="2969" spans="1:11" x14ac:dyDescent="0.2">
      <c r="A2969" s="326" t="s">
        <v>936</v>
      </c>
      <c r="B2969" s="326" t="s">
        <v>888</v>
      </c>
      <c r="C2969" s="327">
        <v>559</v>
      </c>
      <c r="D2969" s="322"/>
      <c r="E2969" s="187">
        <v>311</v>
      </c>
      <c r="F2969" s="230"/>
      <c r="G2969" s="220"/>
      <c r="H2969" s="199">
        <f>H2970</f>
        <v>49800</v>
      </c>
      <c r="I2969" s="199">
        <f>I2970</f>
        <v>0</v>
      </c>
      <c r="J2969" s="199">
        <f>J2970</f>
        <v>271000</v>
      </c>
      <c r="K2969" s="199">
        <f t="shared" si="1358"/>
        <v>320800</v>
      </c>
    </row>
    <row r="2970" spans="1:11" s="152" customFormat="1" x14ac:dyDescent="0.2">
      <c r="A2970" s="213" t="s">
        <v>936</v>
      </c>
      <c r="B2970" s="213" t="s">
        <v>888</v>
      </c>
      <c r="C2970" s="214">
        <v>559</v>
      </c>
      <c r="D2970" s="215" t="s">
        <v>25</v>
      </c>
      <c r="E2970" s="188">
        <v>3111</v>
      </c>
      <c r="F2970" s="228" t="s">
        <v>19</v>
      </c>
      <c r="G2970" s="220"/>
      <c r="H2970" s="222">
        <v>49800</v>
      </c>
      <c r="I2970" s="222"/>
      <c r="J2970" s="222">
        <v>271000</v>
      </c>
      <c r="K2970" s="222">
        <f t="shared" si="1358"/>
        <v>320800</v>
      </c>
    </row>
    <row r="2971" spans="1:11" x14ac:dyDescent="0.2">
      <c r="A2971" s="326" t="s">
        <v>936</v>
      </c>
      <c r="B2971" s="326" t="s">
        <v>888</v>
      </c>
      <c r="C2971" s="327">
        <v>559</v>
      </c>
      <c r="D2971" s="322"/>
      <c r="E2971" s="187">
        <v>313</v>
      </c>
      <c r="F2971" s="230"/>
      <c r="G2971" s="220"/>
      <c r="H2971" s="199">
        <f>H2972</f>
        <v>8200</v>
      </c>
      <c r="I2971" s="199">
        <f>I2972</f>
        <v>0</v>
      </c>
      <c r="J2971" s="199">
        <f>J2972</f>
        <v>44000</v>
      </c>
      <c r="K2971" s="199">
        <f t="shared" si="1358"/>
        <v>52200</v>
      </c>
    </row>
    <row r="2972" spans="1:11" s="152" customFormat="1" x14ac:dyDescent="0.2">
      <c r="A2972" s="213" t="s">
        <v>936</v>
      </c>
      <c r="B2972" s="213" t="s">
        <v>888</v>
      </c>
      <c r="C2972" s="214">
        <v>559</v>
      </c>
      <c r="D2972" s="215" t="s">
        <v>25</v>
      </c>
      <c r="E2972" s="188">
        <v>3132</v>
      </c>
      <c r="F2972" s="228" t="s">
        <v>280</v>
      </c>
      <c r="G2972" s="220"/>
      <c r="H2972" s="222">
        <v>8200</v>
      </c>
      <c r="I2972" s="222"/>
      <c r="J2972" s="222">
        <v>44000</v>
      </c>
      <c r="K2972" s="222">
        <f t="shared" si="1358"/>
        <v>52200</v>
      </c>
    </row>
    <row r="2973" spans="1:11" x14ac:dyDescent="0.2">
      <c r="A2973" s="302" t="s">
        <v>936</v>
      </c>
      <c r="B2973" s="302" t="s">
        <v>888</v>
      </c>
      <c r="C2973" s="285">
        <v>559</v>
      </c>
      <c r="D2973" s="285"/>
      <c r="E2973" s="286">
        <v>32</v>
      </c>
      <c r="F2973" s="287"/>
      <c r="G2973" s="345"/>
      <c r="H2973" s="349">
        <f>H2974+H2976+H2978</f>
        <v>66000</v>
      </c>
      <c r="I2973" s="349">
        <f t="shared" ref="I2973:J2973" si="1365">I2974+I2976+I2978</f>
        <v>0</v>
      </c>
      <c r="J2973" s="349">
        <f t="shared" si="1365"/>
        <v>208000</v>
      </c>
      <c r="K2973" s="349">
        <f t="shared" si="1358"/>
        <v>274000</v>
      </c>
    </row>
    <row r="2974" spans="1:11" x14ac:dyDescent="0.2">
      <c r="A2974" s="326" t="s">
        <v>936</v>
      </c>
      <c r="B2974" s="326" t="s">
        <v>888</v>
      </c>
      <c r="C2974" s="154">
        <v>559</v>
      </c>
      <c r="D2974" s="155"/>
      <c r="E2974" s="156">
        <v>321</v>
      </c>
      <c r="F2974" s="225"/>
      <c r="G2974" s="220"/>
      <c r="H2974" s="261">
        <f>H2975</f>
        <v>58000</v>
      </c>
      <c r="I2974" s="261">
        <f>I2975</f>
        <v>0</v>
      </c>
      <c r="J2974" s="261">
        <f>J2975</f>
        <v>0</v>
      </c>
      <c r="K2974" s="261">
        <f t="shared" si="1358"/>
        <v>58000</v>
      </c>
    </row>
    <row r="2975" spans="1:11" ht="15" x14ac:dyDescent="0.2">
      <c r="A2975" s="213" t="s">
        <v>936</v>
      </c>
      <c r="B2975" s="213" t="s">
        <v>888</v>
      </c>
      <c r="C2975" s="217">
        <v>559</v>
      </c>
      <c r="D2975" s="215" t="s">
        <v>25</v>
      </c>
      <c r="E2975" s="219">
        <v>3211</v>
      </c>
      <c r="F2975" s="229" t="s">
        <v>110</v>
      </c>
      <c r="G2975" s="220"/>
      <c r="H2975" s="244">
        <v>58000</v>
      </c>
      <c r="I2975" s="244"/>
      <c r="J2975" s="244"/>
      <c r="K2975" s="244">
        <f t="shared" si="1358"/>
        <v>58000</v>
      </c>
    </row>
    <row r="2976" spans="1:11" x14ac:dyDescent="0.2">
      <c r="A2976" s="326" t="s">
        <v>936</v>
      </c>
      <c r="B2976" s="326" t="s">
        <v>888</v>
      </c>
      <c r="C2976" s="154">
        <v>559</v>
      </c>
      <c r="D2976" s="155"/>
      <c r="E2976" s="156">
        <v>322</v>
      </c>
      <c r="F2976" s="225"/>
      <c r="G2976" s="157"/>
      <c r="H2976" s="261">
        <f>H2977</f>
        <v>8000</v>
      </c>
      <c r="I2976" s="261">
        <f>I2977</f>
        <v>0</v>
      </c>
      <c r="J2976" s="261">
        <f>J2977</f>
        <v>0</v>
      </c>
      <c r="K2976" s="261">
        <f t="shared" si="1358"/>
        <v>8000</v>
      </c>
    </row>
    <row r="2977" spans="1:11" ht="15" x14ac:dyDescent="0.2">
      <c r="A2977" s="213" t="s">
        <v>936</v>
      </c>
      <c r="B2977" s="213" t="s">
        <v>888</v>
      </c>
      <c r="C2977" s="217">
        <v>559</v>
      </c>
      <c r="D2977" s="215" t="s">
        <v>25</v>
      </c>
      <c r="E2977" s="219">
        <v>3221</v>
      </c>
      <c r="F2977" s="229" t="s">
        <v>146</v>
      </c>
      <c r="G2977" s="220"/>
      <c r="H2977" s="244">
        <v>8000</v>
      </c>
      <c r="I2977" s="244"/>
      <c r="J2977" s="244"/>
      <c r="K2977" s="244">
        <f t="shared" si="1358"/>
        <v>8000</v>
      </c>
    </row>
    <row r="2978" spans="1:11" s="152" customFormat="1" x14ac:dyDescent="0.2">
      <c r="A2978" s="326" t="s">
        <v>936</v>
      </c>
      <c r="B2978" s="326" t="s">
        <v>888</v>
      </c>
      <c r="C2978" s="237">
        <v>559</v>
      </c>
      <c r="D2978" s="322"/>
      <c r="E2978" s="239">
        <v>323</v>
      </c>
      <c r="F2978" s="240"/>
      <c r="G2978" s="241"/>
      <c r="H2978" s="261">
        <f>SUM(H2979:H2980)</f>
        <v>0</v>
      </c>
      <c r="I2978" s="261">
        <f t="shared" ref="I2978:J2978" si="1366">SUM(I2979:I2980)</f>
        <v>0</v>
      </c>
      <c r="J2978" s="261">
        <f t="shared" si="1366"/>
        <v>208000</v>
      </c>
      <c r="K2978" s="261">
        <f t="shared" si="1358"/>
        <v>208000</v>
      </c>
    </row>
    <row r="2979" spans="1:11" ht="15" x14ac:dyDescent="0.2">
      <c r="A2979" s="213" t="s">
        <v>936</v>
      </c>
      <c r="B2979" s="213" t="s">
        <v>888</v>
      </c>
      <c r="C2979" s="217">
        <v>559</v>
      </c>
      <c r="D2979" s="215" t="s">
        <v>25</v>
      </c>
      <c r="E2979" s="219">
        <v>3233</v>
      </c>
      <c r="F2979" s="229" t="s">
        <v>119</v>
      </c>
      <c r="G2979" s="220"/>
      <c r="H2979" s="244"/>
      <c r="I2979" s="244"/>
      <c r="J2979" s="244">
        <v>8000</v>
      </c>
      <c r="K2979" s="244">
        <f t="shared" si="1358"/>
        <v>8000</v>
      </c>
    </row>
    <row r="2980" spans="1:11" ht="15" x14ac:dyDescent="0.2">
      <c r="A2980" s="213" t="s">
        <v>936</v>
      </c>
      <c r="B2980" s="213" t="s">
        <v>888</v>
      </c>
      <c r="C2980" s="217">
        <v>559</v>
      </c>
      <c r="D2980" s="215" t="s">
        <v>25</v>
      </c>
      <c r="E2980" s="219">
        <v>3237</v>
      </c>
      <c r="F2980" s="229" t="s">
        <v>36</v>
      </c>
      <c r="G2980" s="220"/>
      <c r="H2980" s="244"/>
      <c r="I2980" s="244"/>
      <c r="J2980" s="244">
        <v>200000</v>
      </c>
      <c r="K2980" s="244">
        <f t="shared" si="1358"/>
        <v>200000</v>
      </c>
    </row>
    <row r="2981" spans="1:11" x14ac:dyDescent="0.2">
      <c r="A2981" s="302" t="s">
        <v>936</v>
      </c>
      <c r="B2981" s="302" t="s">
        <v>888</v>
      </c>
      <c r="C2981" s="285">
        <v>559</v>
      </c>
      <c r="D2981" s="285"/>
      <c r="E2981" s="286">
        <v>41</v>
      </c>
      <c r="F2981" s="287"/>
      <c r="G2981" s="288"/>
      <c r="H2981" s="289">
        <f t="shared" ref="H2981:J2981" si="1367">H2982</f>
        <v>1005000</v>
      </c>
      <c r="I2981" s="289">
        <f t="shared" si="1367"/>
        <v>1005000</v>
      </c>
      <c r="J2981" s="289">
        <f t="shared" si="1367"/>
        <v>129000</v>
      </c>
      <c r="K2981" s="289">
        <f t="shared" si="1358"/>
        <v>129000</v>
      </c>
    </row>
    <row r="2982" spans="1:11" x14ac:dyDescent="0.2">
      <c r="A2982" s="326" t="s">
        <v>936</v>
      </c>
      <c r="B2982" s="326" t="s">
        <v>888</v>
      </c>
      <c r="C2982" s="154">
        <v>559</v>
      </c>
      <c r="D2982" s="155"/>
      <c r="E2982" s="156">
        <v>412</v>
      </c>
      <c r="F2982" s="225"/>
      <c r="G2982" s="157"/>
      <c r="H2982" s="242">
        <f>SUM(H2983:H2984)</f>
        <v>1005000</v>
      </c>
      <c r="I2982" s="242">
        <f t="shared" ref="I2982:J2982" si="1368">SUM(I2983:I2984)</f>
        <v>1005000</v>
      </c>
      <c r="J2982" s="242">
        <f t="shared" si="1368"/>
        <v>129000</v>
      </c>
      <c r="K2982" s="242">
        <f t="shared" si="1358"/>
        <v>129000</v>
      </c>
    </row>
    <row r="2983" spans="1:11" ht="15" x14ac:dyDescent="0.2">
      <c r="A2983" s="213" t="s">
        <v>936</v>
      </c>
      <c r="B2983" s="213" t="s">
        <v>888</v>
      </c>
      <c r="C2983" s="161">
        <v>559</v>
      </c>
      <c r="D2983" s="162" t="s">
        <v>25</v>
      </c>
      <c r="E2983" s="163">
        <v>4123</v>
      </c>
      <c r="F2983" s="226" t="s">
        <v>133</v>
      </c>
      <c r="G2983" s="164"/>
      <c r="H2983" s="222"/>
      <c r="I2983" s="222"/>
      <c r="J2983" s="222">
        <v>129000</v>
      </c>
      <c r="K2983" s="222">
        <f t="shared" si="1358"/>
        <v>129000</v>
      </c>
    </row>
    <row r="2984" spans="1:11" ht="15" x14ac:dyDescent="0.2">
      <c r="A2984" s="213" t="s">
        <v>936</v>
      </c>
      <c r="B2984" s="213" t="s">
        <v>888</v>
      </c>
      <c r="C2984" s="217">
        <v>559</v>
      </c>
      <c r="D2984" s="215" t="s">
        <v>25</v>
      </c>
      <c r="E2984" s="219">
        <v>4126</v>
      </c>
      <c r="F2984" s="229" t="s">
        <v>4</v>
      </c>
      <c r="G2984" s="220"/>
      <c r="H2984" s="244">
        <v>1005000</v>
      </c>
      <c r="I2984" s="244">
        <v>1005000</v>
      </c>
      <c r="J2984" s="244"/>
      <c r="K2984" s="244">
        <f t="shared" si="1358"/>
        <v>0</v>
      </c>
    </row>
    <row r="2985" spans="1:11" x14ac:dyDescent="0.2">
      <c r="A2985" s="302" t="s">
        <v>936</v>
      </c>
      <c r="B2985" s="302" t="s">
        <v>888</v>
      </c>
      <c r="C2985" s="285">
        <v>559</v>
      </c>
      <c r="D2985" s="285"/>
      <c r="E2985" s="286">
        <v>42</v>
      </c>
      <c r="F2985" s="287"/>
      <c r="G2985" s="288"/>
      <c r="H2985" s="289">
        <f t="shared" ref="H2985:J2985" si="1369">H2986</f>
        <v>96000</v>
      </c>
      <c r="I2985" s="289">
        <f t="shared" si="1369"/>
        <v>0</v>
      </c>
      <c r="J2985" s="289">
        <f t="shared" si="1369"/>
        <v>97000</v>
      </c>
      <c r="K2985" s="289">
        <f t="shared" si="1358"/>
        <v>193000</v>
      </c>
    </row>
    <row r="2986" spans="1:11" x14ac:dyDescent="0.2">
      <c r="A2986" s="326" t="s">
        <v>936</v>
      </c>
      <c r="B2986" s="326" t="s">
        <v>888</v>
      </c>
      <c r="C2986" s="154">
        <v>559</v>
      </c>
      <c r="D2986" s="155"/>
      <c r="E2986" s="156">
        <v>422</v>
      </c>
      <c r="F2986" s="225"/>
      <c r="G2986" s="157"/>
      <c r="H2986" s="242">
        <f>SUM(H2987:H2988)</f>
        <v>96000</v>
      </c>
      <c r="I2986" s="242">
        <f t="shared" ref="I2986:J2986" si="1370">SUM(I2987:I2988)</f>
        <v>0</v>
      </c>
      <c r="J2986" s="242">
        <f t="shared" si="1370"/>
        <v>97000</v>
      </c>
      <c r="K2986" s="242">
        <f t="shared" si="1358"/>
        <v>193000</v>
      </c>
    </row>
    <row r="2987" spans="1:11" s="243" customFormat="1" x14ac:dyDescent="0.2">
      <c r="A2987" s="213" t="s">
        <v>936</v>
      </c>
      <c r="B2987" s="213" t="s">
        <v>888</v>
      </c>
      <c r="C2987" s="217">
        <v>559</v>
      </c>
      <c r="D2987" s="215" t="s">
        <v>25</v>
      </c>
      <c r="E2987" s="219">
        <v>4222</v>
      </c>
      <c r="F2987" s="229" t="s">
        <v>130</v>
      </c>
      <c r="G2987" s="220"/>
      <c r="H2987" s="244">
        <v>96000</v>
      </c>
      <c r="I2987" s="244"/>
      <c r="J2987" s="244"/>
      <c r="K2987" s="244">
        <f t="shared" si="1358"/>
        <v>96000</v>
      </c>
    </row>
    <row r="2988" spans="1:11" s="243" customFormat="1" x14ac:dyDescent="0.2">
      <c r="A2988" s="213" t="s">
        <v>936</v>
      </c>
      <c r="B2988" s="213" t="s">
        <v>888</v>
      </c>
      <c r="C2988" s="217">
        <v>559</v>
      </c>
      <c r="D2988" s="215" t="s">
        <v>25</v>
      </c>
      <c r="E2988" s="219">
        <v>4225</v>
      </c>
      <c r="F2988" s="229" t="s">
        <v>939</v>
      </c>
      <c r="G2988" s="220"/>
      <c r="H2988" s="244"/>
      <c r="I2988" s="244"/>
      <c r="J2988" s="244">
        <v>97000</v>
      </c>
      <c r="K2988" s="244">
        <f t="shared" si="1358"/>
        <v>97000</v>
      </c>
    </row>
    <row r="2989" spans="1:11" s="152" customFormat="1" x14ac:dyDescent="0.2">
      <c r="A2989" s="396" t="s">
        <v>940</v>
      </c>
      <c r="B2989" s="424" t="s">
        <v>751</v>
      </c>
      <c r="C2989" s="424"/>
      <c r="D2989" s="424"/>
      <c r="E2989" s="424"/>
      <c r="F2989" s="233" t="s">
        <v>738</v>
      </c>
      <c r="G2989" s="180"/>
      <c r="H2989" s="151">
        <f>H2990+H3054+H3100+H3110+H3121+H3179+H3230+H3273+H3307+H3286</f>
        <v>116201500</v>
      </c>
      <c r="I2989" s="151">
        <f>I2990+I3054+I3100+I3110+I3121+I3179+I3230+I3273+I3307+I3286</f>
        <v>22053500</v>
      </c>
      <c r="J2989" s="151">
        <f>J2990+J3054+J3100+J3110+J3121+J3179+J3230+J3273+J3307+J3286</f>
        <v>12586475</v>
      </c>
      <c r="K2989" s="151">
        <f t="shared" si="1358"/>
        <v>106734475</v>
      </c>
    </row>
    <row r="2990" spans="1:11" ht="67.5" x14ac:dyDescent="0.2">
      <c r="A2990" s="296" t="s">
        <v>940</v>
      </c>
      <c r="B2990" s="296" t="s">
        <v>889</v>
      </c>
      <c r="C2990" s="296"/>
      <c r="D2990" s="296"/>
      <c r="E2990" s="297"/>
      <c r="F2990" s="299" t="s">
        <v>763</v>
      </c>
      <c r="G2990" s="300" t="s">
        <v>688</v>
      </c>
      <c r="H2990" s="301">
        <f>H2994+H3004+H3037+H3045+H3051+H2991</f>
        <v>32602900</v>
      </c>
      <c r="I2990" s="301">
        <f t="shared" ref="I2990:J2990" si="1371">I2994+I3004+I3037+I3045+I3051+I2991</f>
        <v>6975000</v>
      </c>
      <c r="J2990" s="301">
        <f t="shared" si="1371"/>
        <v>6320000</v>
      </c>
      <c r="K2990" s="301">
        <f t="shared" si="1358"/>
        <v>31947900</v>
      </c>
    </row>
    <row r="2991" spans="1:11" s="152" customFormat="1" x14ac:dyDescent="0.2">
      <c r="A2991" s="302" t="s">
        <v>940</v>
      </c>
      <c r="B2991" s="302" t="s">
        <v>889</v>
      </c>
      <c r="C2991" s="285">
        <v>11</v>
      </c>
      <c r="D2991" s="285"/>
      <c r="E2991" s="286">
        <v>54</v>
      </c>
      <c r="F2991" s="287"/>
      <c r="G2991" s="288"/>
      <c r="H2991" s="289">
        <f>H2992</f>
        <v>0</v>
      </c>
      <c r="I2991" s="289">
        <f t="shared" ref="I2991:J2991" si="1372">I2992</f>
        <v>0</v>
      </c>
      <c r="J2991" s="289">
        <f t="shared" si="1372"/>
        <v>5000000</v>
      </c>
      <c r="K2991" s="289">
        <f t="shared" si="1358"/>
        <v>5000000</v>
      </c>
    </row>
    <row r="2992" spans="1:11" x14ac:dyDescent="0.2">
      <c r="A2992" s="326" t="s">
        <v>940</v>
      </c>
      <c r="B2992" s="326" t="s">
        <v>889</v>
      </c>
      <c r="C2992" s="327">
        <v>11</v>
      </c>
      <c r="D2992" s="322"/>
      <c r="E2992" s="187">
        <v>544</v>
      </c>
      <c r="F2992" s="230"/>
      <c r="G2992" s="328"/>
      <c r="H2992" s="199">
        <f>H2993</f>
        <v>0</v>
      </c>
      <c r="I2992" s="199">
        <f t="shared" ref="I2992:J2992" si="1373">I2993</f>
        <v>0</v>
      </c>
      <c r="J2992" s="199">
        <f t="shared" si="1373"/>
        <v>5000000</v>
      </c>
      <c r="K2992" s="199">
        <f t="shared" si="1358"/>
        <v>5000000</v>
      </c>
    </row>
    <row r="2993" spans="1:11" ht="45" x14ac:dyDescent="0.2">
      <c r="A2993" s="213" t="s">
        <v>940</v>
      </c>
      <c r="B2993" s="213" t="s">
        <v>889</v>
      </c>
      <c r="C2993" s="214">
        <v>11</v>
      </c>
      <c r="D2993" s="215" t="s">
        <v>25</v>
      </c>
      <c r="E2993" s="188">
        <v>5443</v>
      </c>
      <c r="F2993" s="228" t="s">
        <v>770</v>
      </c>
      <c r="H2993" s="222">
        <v>0</v>
      </c>
      <c r="I2993" s="222"/>
      <c r="J2993" s="222">
        <v>5000000</v>
      </c>
      <c r="K2993" s="222">
        <f t="shared" si="1358"/>
        <v>5000000</v>
      </c>
    </row>
    <row r="2994" spans="1:11" x14ac:dyDescent="0.2">
      <c r="A2994" s="302" t="s">
        <v>940</v>
      </c>
      <c r="B2994" s="302" t="s">
        <v>889</v>
      </c>
      <c r="C2994" s="285">
        <v>43</v>
      </c>
      <c r="D2994" s="285"/>
      <c r="E2994" s="286">
        <v>31</v>
      </c>
      <c r="F2994" s="287"/>
      <c r="G2994" s="288"/>
      <c r="H2994" s="289">
        <f>H2995+H3000+H3002</f>
        <v>12471500</v>
      </c>
      <c r="I2994" s="289">
        <f>I2995+I3000+I3002</f>
        <v>35000</v>
      </c>
      <c r="J2994" s="289">
        <f>J2995+J3000+J3002</f>
        <v>0</v>
      </c>
      <c r="K2994" s="289">
        <f t="shared" si="1358"/>
        <v>12436500</v>
      </c>
    </row>
    <row r="2995" spans="1:11" x14ac:dyDescent="0.2">
      <c r="A2995" s="326" t="s">
        <v>940</v>
      </c>
      <c r="B2995" s="326" t="s">
        <v>889</v>
      </c>
      <c r="C2995" s="327">
        <v>43</v>
      </c>
      <c r="D2995" s="322"/>
      <c r="E2995" s="187">
        <v>311</v>
      </c>
      <c r="F2995" s="230"/>
      <c r="G2995" s="328"/>
      <c r="H2995" s="199">
        <f>H2996+H2997+H2998+H2999</f>
        <v>9938000</v>
      </c>
      <c r="I2995" s="199">
        <f>I2996+I2997+I2998+I2999</f>
        <v>35000</v>
      </c>
      <c r="J2995" s="199">
        <f>J2996+J2997+J2998+J2999</f>
        <v>0</v>
      </c>
      <c r="K2995" s="199">
        <f t="shared" si="1358"/>
        <v>9903000</v>
      </c>
    </row>
    <row r="2996" spans="1:11" s="243" customFormat="1" x14ac:dyDescent="0.2">
      <c r="A2996" s="213" t="s">
        <v>940</v>
      </c>
      <c r="B2996" s="213" t="s">
        <v>889</v>
      </c>
      <c r="C2996" s="214">
        <v>43</v>
      </c>
      <c r="D2996" s="215" t="s">
        <v>25</v>
      </c>
      <c r="E2996" s="188">
        <v>3111</v>
      </c>
      <c r="F2996" s="228" t="s">
        <v>19</v>
      </c>
      <c r="G2996" s="208"/>
      <c r="H2996" s="222">
        <v>9900000</v>
      </c>
      <c r="I2996" s="222"/>
      <c r="J2996" s="222"/>
      <c r="K2996" s="222">
        <f t="shared" si="1358"/>
        <v>9900000</v>
      </c>
    </row>
    <row r="2997" spans="1:11" s="152" customFormat="1" x14ac:dyDescent="0.2">
      <c r="A2997" s="213" t="s">
        <v>940</v>
      </c>
      <c r="B2997" s="213" t="s">
        <v>889</v>
      </c>
      <c r="C2997" s="214">
        <v>43</v>
      </c>
      <c r="D2997" s="215" t="s">
        <v>25</v>
      </c>
      <c r="E2997" s="188">
        <v>3112</v>
      </c>
      <c r="F2997" s="228" t="s">
        <v>640</v>
      </c>
      <c r="G2997" s="208"/>
      <c r="H2997" s="222">
        <v>36000</v>
      </c>
      <c r="I2997" s="222">
        <v>35000</v>
      </c>
      <c r="J2997" s="222"/>
      <c r="K2997" s="222">
        <f t="shared" si="1358"/>
        <v>1000</v>
      </c>
    </row>
    <row r="2998" spans="1:11" ht="15" x14ac:dyDescent="0.2">
      <c r="A2998" s="213" t="s">
        <v>940</v>
      </c>
      <c r="B2998" s="213" t="s">
        <v>889</v>
      </c>
      <c r="C2998" s="214">
        <v>43</v>
      </c>
      <c r="D2998" s="215" t="s">
        <v>25</v>
      </c>
      <c r="E2998" s="188">
        <v>3113</v>
      </c>
      <c r="F2998" s="228" t="s">
        <v>20</v>
      </c>
      <c r="H2998" s="222">
        <v>1000</v>
      </c>
      <c r="I2998" s="222"/>
      <c r="J2998" s="222"/>
      <c r="K2998" s="222">
        <f t="shared" si="1358"/>
        <v>1000</v>
      </c>
    </row>
    <row r="2999" spans="1:11" ht="15" x14ac:dyDescent="0.2">
      <c r="A2999" s="213" t="s">
        <v>940</v>
      </c>
      <c r="B2999" s="213" t="s">
        <v>889</v>
      </c>
      <c r="C2999" s="214">
        <v>43</v>
      </c>
      <c r="D2999" s="215" t="s">
        <v>25</v>
      </c>
      <c r="E2999" s="188">
        <v>3114</v>
      </c>
      <c r="F2999" s="228" t="s">
        <v>21</v>
      </c>
      <c r="H2999" s="222">
        <v>1000</v>
      </c>
      <c r="I2999" s="222"/>
      <c r="J2999" s="222"/>
      <c r="K2999" s="222">
        <f t="shared" si="1358"/>
        <v>1000</v>
      </c>
    </row>
    <row r="3000" spans="1:11" x14ac:dyDescent="0.2">
      <c r="A3000" s="326" t="s">
        <v>940</v>
      </c>
      <c r="B3000" s="326" t="s">
        <v>889</v>
      </c>
      <c r="C3000" s="327">
        <v>43</v>
      </c>
      <c r="D3000" s="322"/>
      <c r="E3000" s="187">
        <v>312</v>
      </c>
      <c r="F3000" s="230"/>
      <c r="G3000" s="328"/>
      <c r="H3000" s="199">
        <f>H3001</f>
        <v>900000</v>
      </c>
      <c r="I3000" s="199">
        <f>I3001</f>
        <v>0</v>
      </c>
      <c r="J3000" s="199">
        <f>J3001</f>
        <v>0</v>
      </c>
      <c r="K3000" s="199">
        <f t="shared" si="1358"/>
        <v>900000</v>
      </c>
    </row>
    <row r="3001" spans="1:11" ht="15" x14ac:dyDescent="0.2">
      <c r="A3001" s="213" t="s">
        <v>940</v>
      </c>
      <c r="B3001" s="213" t="s">
        <v>889</v>
      </c>
      <c r="C3001" s="214">
        <v>43</v>
      </c>
      <c r="D3001" s="215" t="s">
        <v>25</v>
      </c>
      <c r="E3001" s="188">
        <v>3121</v>
      </c>
      <c r="F3001" s="228" t="s">
        <v>138</v>
      </c>
      <c r="H3001" s="222">
        <v>900000</v>
      </c>
      <c r="I3001" s="222"/>
      <c r="J3001" s="222"/>
      <c r="K3001" s="222">
        <f t="shared" si="1358"/>
        <v>900000</v>
      </c>
    </row>
    <row r="3002" spans="1:11" s="243" customFormat="1" x14ac:dyDescent="0.2">
      <c r="A3002" s="326" t="s">
        <v>940</v>
      </c>
      <c r="B3002" s="326" t="s">
        <v>889</v>
      </c>
      <c r="C3002" s="327">
        <v>43</v>
      </c>
      <c r="D3002" s="322"/>
      <c r="E3002" s="187">
        <v>313</v>
      </c>
      <c r="F3002" s="230"/>
      <c r="G3002" s="328"/>
      <c r="H3002" s="199">
        <f>H3003</f>
        <v>1633500</v>
      </c>
      <c r="I3002" s="199">
        <f>I3003</f>
        <v>0</v>
      </c>
      <c r="J3002" s="199">
        <f>J3003</f>
        <v>0</v>
      </c>
      <c r="K3002" s="199">
        <f t="shared" si="1358"/>
        <v>1633500</v>
      </c>
    </row>
    <row r="3003" spans="1:11" s="152" customFormat="1" x14ac:dyDescent="0.2">
      <c r="A3003" s="213" t="s">
        <v>940</v>
      </c>
      <c r="B3003" s="213" t="s">
        <v>889</v>
      </c>
      <c r="C3003" s="214">
        <v>43</v>
      </c>
      <c r="D3003" s="215" t="s">
        <v>25</v>
      </c>
      <c r="E3003" s="188">
        <v>3132</v>
      </c>
      <c r="F3003" s="228" t="s">
        <v>280</v>
      </c>
      <c r="G3003" s="208"/>
      <c r="H3003" s="222">
        <v>1633500</v>
      </c>
      <c r="I3003" s="222"/>
      <c r="J3003" s="222"/>
      <c r="K3003" s="222">
        <f t="shared" si="1358"/>
        <v>1633500</v>
      </c>
    </row>
    <row r="3004" spans="1:11" x14ac:dyDescent="0.2">
      <c r="A3004" s="302" t="s">
        <v>940</v>
      </c>
      <c r="B3004" s="302" t="s">
        <v>889</v>
      </c>
      <c r="C3004" s="285">
        <v>43</v>
      </c>
      <c r="D3004" s="285"/>
      <c r="E3004" s="286">
        <v>32</v>
      </c>
      <c r="F3004" s="287"/>
      <c r="G3004" s="288"/>
      <c r="H3004" s="289">
        <f>H3005+H3010+H3017+H3027+H3029</f>
        <v>13791000</v>
      </c>
      <c r="I3004" s="289">
        <f>I3005+I3010+I3017+I3027+I3029</f>
        <v>1940000</v>
      </c>
      <c r="J3004" s="289">
        <f>J3005+J3010+J3017+J3027+J3029</f>
        <v>1320000</v>
      </c>
      <c r="K3004" s="289">
        <f t="shared" si="1358"/>
        <v>13171000</v>
      </c>
    </row>
    <row r="3005" spans="1:11" s="152" customFormat="1" x14ac:dyDescent="0.2">
      <c r="A3005" s="326" t="s">
        <v>940</v>
      </c>
      <c r="B3005" s="326" t="s">
        <v>889</v>
      </c>
      <c r="C3005" s="327">
        <v>43</v>
      </c>
      <c r="D3005" s="322"/>
      <c r="E3005" s="187">
        <v>321</v>
      </c>
      <c r="F3005" s="230"/>
      <c r="G3005" s="328"/>
      <c r="H3005" s="199">
        <f>H3006+H3007+H3008+H3009</f>
        <v>545000</v>
      </c>
      <c r="I3005" s="199">
        <f>I3006+I3007+I3008+I3009</f>
        <v>140000</v>
      </c>
      <c r="J3005" s="199">
        <f>J3006+J3007+J3008+J3009</f>
        <v>0</v>
      </c>
      <c r="K3005" s="199">
        <f t="shared" si="1358"/>
        <v>405000</v>
      </c>
    </row>
    <row r="3006" spans="1:11" s="243" customFormat="1" x14ac:dyDescent="0.2">
      <c r="A3006" s="213" t="s">
        <v>940</v>
      </c>
      <c r="B3006" s="213" t="s">
        <v>889</v>
      </c>
      <c r="C3006" s="214">
        <v>43</v>
      </c>
      <c r="D3006" s="215" t="s">
        <v>25</v>
      </c>
      <c r="E3006" s="188">
        <v>3211</v>
      </c>
      <c r="F3006" s="228" t="s">
        <v>110</v>
      </c>
      <c r="G3006" s="208"/>
      <c r="H3006" s="222">
        <v>150000</v>
      </c>
      <c r="I3006" s="222">
        <v>70000</v>
      </c>
      <c r="J3006" s="222"/>
      <c r="K3006" s="222">
        <f t="shared" si="1358"/>
        <v>80000</v>
      </c>
    </row>
    <row r="3007" spans="1:11" s="152" customFormat="1" ht="30" x14ac:dyDescent="0.2">
      <c r="A3007" s="213" t="s">
        <v>940</v>
      </c>
      <c r="B3007" s="213" t="s">
        <v>889</v>
      </c>
      <c r="C3007" s="214">
        <v>43</v>
      </c>
      <c r="D3007" s="215" t="s">
        <v>25</v>
      </c>
      <c r="E3007" s="188">
        <v>3212</v>
      </c>
      <c r="F3007" s="228" t="s">
        <v>111</v>
      </c>
      <c r="G3007" s="208"/>
      <c r="H3007" s="222">
        <v>230000</v>
      </c>
      <c r="I3007" s="222"/>
      <c r="J3007" s="222"/>
      <c r="K3007" s="222">
        <f t="shared" si="1358"/>
        <v>230000</v>
      </c>
    </row>
    <row r="3008" spans="1:11" ht="15" x14ac:dyDescent="0.2">
      <c r="A3008" s="213" t="s">
        <v>940</v>
      </c>
      <c r="B3008" s="213" t="s">
        <v>889</v>
      </c>
      <c r="C3008" s="214">
        <v>43</v>
      </c>
      <c r="D3008" s="215" t="s">
        <v>25</v>
      </c>
      <c r="E3008" s="188">
        <v>3213</v>
      </c>
      <c r="F3008" s="228" t="s">
        <v>112</v>
      </c>
      <c r="H3008" s="222">
        <v>150000</v>
      </c>
      <c r="I3008" s="222">
        <v>70000</v>
      </c>
      <c r="J3008" s="222"/>
      <c r="K3008" s="222">
        <f t="shared" si="1358"/>
        <v>80000</v>
      </c>
    </row>
    <row r="3009" spans="1:11" s="243" customFormat="1" x14ac:dyDescent="0.2">
      <c r="A3009" s="213" t="s">
        <v>940</v>
      </c>
      <c r="B3009" s="213" t="s">
        <v>889</v>
      </c>
      <c r="C3009" s="214">
        <v>43</v>
      </c>
      <c r="D3009" s="215" t="s">
        <v>25</v>
      </c>
      <c r="E3009" s="188">
        <v>3214</v>
      </c>
      <c r="F3009" s="228" t="s">
        <v>234</v>
      </c>
      <c r="G3009" s="208"/>
      <c r="H3009" s="222">
        <v>15000</v>
      </c>
      <c r="I3009" s="222"/>
      <c r="J3009" s="222"/>
      <c r="K3009" s="222">
        <f t="shared" si="1358"/>
        <v>15000</v>
      </c>
    </row>
    <row r="3010" spans="1:11" s="152" customFormat="1" x14ac:dyDescent="0.2">
      <c r="A3010" s="326" t="s">
        <v>940</v>
      </c>
      <c r="B3010" s="326" t="s">
        <v>889</v>
      </c>
      <c r="C3010" s="327">
        <v>43</v>
      </c>
      <c r="D3010" s="322"/>
      <c r="E3010" s="187">
        <v>322</v>
      </c>
      <c r="F3010" s="230"/>
      <c r="G3010" s="328"/>
      <c r="H3010" s="199">
        <f>H3011+H3012+H3013+H3014+H3015+H3016</f>
        <v>1057500</v>
      </c>
      <c r="I3010" s="199">
        <f>I3011+I3012+I3013+I3014+I3015+I3016</f>
        <v>250000</v>
      </c>
      <c r="J3010" s="199">
        <f>J3011+J3012+J3013+J3014+J3015+J3016</f>
        <v>0</v>
      </c>
      <c r="K3010" s="199">
        <f t="shared" si="1358"/>
        <v>807500</v>
      </c>
    </row>
    <row r="3011" spans="1:11" ht="15" x14ac:dyDescent="0.2">
      <c r="A3011" s="213" t="s">
        <v>940</v>
      </c>
      <c r="B3011" s="213" t="s">
        <v>889</v>
      </c>
      <c r="C3011" s="214">
        <v>43</v>
      </c>
      <c r="D3011" s="215" t="s">
        <v>25</v>
      </c>
      <c r="E3011" s="188">
        <v>3221</v>
      </c>
      <c r="F3011" s="228" t="s">
        <v>146</v>
      </c>
      <c r="H3011" s="222">
        <v>200000</v>
      </c>
      <c r="I3011" s="222">
        <v>50000</v>
      </c>
      <c r="J3011" s="222"/>
      <c r="K3011" s="222">
        <f t="shared" ref="K3011:K3074" si="1374">H3011-I3011+J3011</f>
        <v>150000</v>
      </c>
    </row>
    <row r="3012" spans="1:11" ht="15" x14ac:dyDescent="0.2">
      <c r="A3012" s="213" t="s">
        <v>940</v>
      </c>
      <c r="B3012" s="213" t="s">
        <v>889</v>
      </c>
      <c r="C3012" s="214">
        <v>43</v>
      </c>
      <c r="D3012" s="215" t="s">
        <v>25</v>
      </c>
      <c r="E3012" s="188">
        <v>3222</v>
      </c>
      <c r="F3012" s="228" t="s">
        <v>114</v>
      </c>
      <c r="H3012" s="222">
        <v>25000</v>
      </c>
      <c r="I3012" s="222"/>
      <c r="J3012" s="222"/>
      <c r="K3012" s="222">
        <f t="shared" si="1374"/>
        <v>25000</v>
      </c>
    </row>
    <row r="3013" spans="1:11" ht="15" x14ac:dyDescent="0.2">
      <c r="A3013" s="213" t="s">
        <v>940</v>
      </c>
      <c r="B3013" s="213" t="s">
        <v>889</v>
      </c>
      <c r="C3013" s="214">
        <v>43</v>
      </c>
      <c r="D3013" s="215" t="s">
        <v>25</v>
      </c>
      <c r="E3013" s="188">
        <v>3223</v>
      </c>
      <c r="F3013" s="228" t="s">
        <v>115</v>
      </c>
      <c r="H3013" s="222">
        <v>600000</v>
      </c>
      <c r="I3013" s="222">
        <v>200000</v>
      </c>
      <c r="J3013" s="222"/>
      <c r="K3013" s="222">
        <f t="shared" si="1374"/>
        <v>400000</v>
      </c>
    </row>
    <row r="3014" spans="1:11" s="152" customFormat="1" ht="30" x14ac:dyDescent="0.2">
      <c r="A3014" s="213" t="s">
        <v>940</v>
      </c>
      <c r="B3014" s="213" t="s">
        <v>889</v>
      </c>
      <c r="C3014" s="214">
        <v>43</v>
      </c>
      <c r="D3014" s="215" t="s">
        <v>25</v>
      </c>
      <c r="E3014" s="188">
        <v>3224</v>
      </c>
      <c r="F3014" s="228" t="s">
        <v>144</v>
      </c>
      <c r="G3014" s="208"/>
      <c r="H3014" s="222">
        <v>100000</v>
      </c>
      <c r="I3014" s="222"/>
      <c r="J3014" s="222"/>
      <c r="K3014" s="222">
        <f t="shared" si="1374"/>
        <v>100000</v>
      </c>
    </row>
    <row r="3015" spans="1:11" ht="15" x14ac:dyDescent="0.2">
      <c r="A3015" s="213" t="s">
        <v>940</v>
      </c>
      <c r="B3015" s="213" t="s">
        <v>889</v>
      </c>
      <c r="C3015" s="214">
        <v>43</v>
      </c>
      <c r="D3015" s="215" t="s">
        <v>25</v>
      </c>
      <c r="E3015" s="188">
        <v>3225</v>
      </c>
      <c r="F3015" s="228" t="s">
        <v>151</v>
      </c>
      <c r="H3015" s="222">
        <v>100000</v>
      </c>
      <c r="I3015" s="222"/>
      <c r="J3015" s="222"/>
      <c r="K3015" s="222">
        <f t="shared" si="1374"/>
        <v>100000</v>
      </c>
    </row>
    <row r="3016" spans="1:11" ht="15" x14ac:dyDescent="0.2">
      <c r="A3016" s="213" t="s">
        <v>940</v>
      </c>
      <c r="B3016" s="213" t="s">
        <v>889</v>
      </c>
      <c r="C3016" s="214">
        <v>43</v>
      </c>
      <c r="D3016" s="215" t="s">
        <v>25</v>
      </c>
      <c r="E3016" s="188">
        <v>3227</v>
      </c>
      <c r="F3016" s="228" t="s">
        <v>235</v>
      </c>
      <c r="H3016" s="222">
        <v>32500</v>
      </c>
      <c r="I3016" s="222"/>
      <c r="J3016" s="222"/>
      <c r="K3016" s="222">
        <f t="shared" si="1374"/>
        <v>32500</v>
      </c>
    </row>
    <row r="3017" spans="1:11" x14ac:dyDescent="0.2">
      <c r="A3017" s="326" t="s">
        <v>940</v>
      </c>
      <c r="B3017" s="326" t="s">
        <v>889</v>
      </c>
      <c r="C3017" s="327">
        <v>43</v>
      </c>
      <c r="D3017" s="322"/>
      <c r="E3017" s="187">
        <v>323</v>
      </c>
      <c r="F3017" s="230"/>
      <c r="G3017" s="328"/>
      <c r="H3017" s="199">
        <f>H3018+H3019+H3020+H3021+H3022+H3023+H3024+H3025+H3026</f>
        <v>10773500</v>
      </c>
      <c r="I3017" s="199">
        <f>I3018+I3019+I3020+I3021+I3022+I3023+I3024+I3025+I3026</f>
        <v>1400000</v>
      </c>
      <c r="J3017" s="199">
        <f>J3018+J3019+J3020+J3021+J3022+J3023+J3024+J3025+J3026</f>
        <v>1320000</v>
      </c>
      <c r="K3017" s="199">
        <f t="shared" si="1374"/>
        <v>10693500</v>
      </c>
    </row>
    <row r="3018" spans="1:11" ht="15" x14ac:dyDescent="0.2">
      <c r="A3018" s="213" t="s">
        <v>940</v>
      </c>
      <c r="B3018" s="213" t="s">
        <v>889</v>
      </c>
      <c r="C3018" s="214">
        <v>43</v>
      </c>
      <c r="D3018" s="215" t="s">
        <v>25</v>
      </c>
      <c r="E3018" s="188">
        <v>3231</v>
      </c>
      <c r="F3018" s="228" t="s">
        <v>117</v>
      </c>
      <c r="H3018" s="222">
        <v>270000</v>
      </c>
      <c r="I3018" s="222"/>
      <c r="J3018" s="222">
        <v>120000</v>
      </c>
      <c r="K3018" s="222">
        <f t="shared" si="1374"/>
        <v>390000</v>
      </c>
    </row>
    <row r="3019" spans="1:11" ht="15" x14ac:dyDescent="0.2">
      <c r="A3019" s="213" t="s">
        <v>940</v>
      </c>
      <c r="B3019" s="213" t="s">
        <v>889</v>
      </c>
      <c r="C3019" s="214">
        <v>43</v>
      </c>
      <c r="D3019" s="215" t="s">
        <v>25</v>
      </c>
      <c r="E3019" s="188">
        <v>3232</v>
      </c>
      <c r="F3019" s="228" t="s">
        <v>118</v>
      </c>
      <c r="H3019" s="222">
        <v>2000000</v>
      </c>
      <c r="I3019" s="222">
        <v>1000000</v>
      </c>
      <c r="J3019" s="222"/>
      <c r="K3019" s="222">
        <f t="shared" si="1374"/>
        <v>1000000</v>
      </c>
    </row>
    <row r="3020" spans="1:11" s="243" customFormat="1" x14ac:dyDescent="0.2">
      <c r="A3020" s="213" t="s">
        <v>940</v>
      </c>
      <c r="B3020" s="213" t="s">
        <v>889</v>
      </c>
      <c r="C3020" s="214">
        <v>43</v>
      </c>
      <c r="D3020" s="215" t="s">
        <v>25</v>
      </c>
      <c r="E3020" s="188">
        <v>3233</v>
      </c>
      <c r="F3020" s="228" t="s">
        <v>119</v>
      </c>
      <c r="G3020" s="208"/>
      <c r="H3020" s="222">
        <v>300000</v>
      </c>
      <c r="I3020" s="222"/>
      <c r="J3020" s="222"/>
      <c r="K3020" s="222">
        <f t="shared" si="1374"/>
        <v>300000</v>
      </c>
    </row>
    <row r="3021" spans="1:11" s="152" customFormat="1" x14ac:dyDescent="0.2">
      <c r="A3021" s="213" t="s">
        <v>940</v>
      </c>
      <c r="B3021" s="213" t="s">
        <v>889</v>
      </c>
      <c r="C3021" s="214">
        <v>43</v>
      </c>
      <c r="D3021" s="215" t="s">
        <v>25</v>
      </c>
      <c r="E3021" s="188">
        <v>3234</v>
      </c>
      <c r="F3021" s="228" t="s">
        <v>120</v>
      </c>
      <c r="G3021" s="208"/>
      <c r="H3021" s="222">
        <v>900000</v>
      </c>
      <c r="I3021" s="222">
        <v>200000</v>
      </c>
      <c r="J3021" s="222"/>
      <c r="K3021" s="222">
        <f t="shared" si="1374"/>
        <v>700000</v>
      </c>
    </row>
    <row r="3022" spans="1:11" ht="15" x14ac:dyDescent="0.2">
      <c r="A3022" s="213" t="s">
        <v>940</v>
      </c>
      <c r="B3022" s="213" t="s">
        <v>889</v>
      </c>
      <c r="C3022" s="214">
        <v>43</v>
      </c>
      <c r="D3022" s="215" t="s">
        <v>25</v>
      </c>
      <c r="E3022" s="188">
        <v>3235</v>
      </c>
      <c r="F3022" s="228" t="s">
        <v>42</v>
      </c>
      <c r="H3022" s="222">
        <v>1000</v>
      </c>
      <c r="I3022" s="222"/>
      <c r="J3022" s="222"/>
      <c r="K3022" s="222">
        <f t="shared" si="1374"/>
        <v>1000</v>
      </c>
    </row>
    <row r="3023" spans="1:11" s="243" customFormat="1" x14ac:dyDescent="0.2">
      <c r="A3023" s="213" t="s">
        <v>940</v>
      </c>
      <c r="B3023" s="213" t="s">
        <v>889</v>
      </c>
      <c r="C3023" s="214">
        <v>43</v>
      </c>
      <c r="D3023" s="215" t="s">
        <v>25</v>
      </c>
      <c r="E3023" s="188">
        <v>3236</v>
      </c>
      <c r="F3023" s="228" t="s">
        <v>121</v>
      </c>
      <c r="G3023" s="208"/>
      <c r="H3023" s="222">
        <v>2500</v>
      </c>
      <c r="I3023" s="222"/>
      <c r="J3023" s="222"/>
      <c r="K3023" s="222">
        <f t="shared" si="1374"/>
        <v>2500</v>
      </c>
    </row>
    <row r="3024" spans="1:11" s="152" customFormat="1" x14ac:dyDescent="0.2">
      <c r="A3024" s="213" t="s">
        <v>940</v>
      </c>
      <c r="B3024" s="213" t="s">
        <v>889</v>
      </c>
      <c r="C3024" s="214">
        <v>43</v>
      </c>
      <c r="D3024" s="215" t="s">
        <v>25</v>
      </c>
      <c r="E3024" s="188">
        <v>3237</v>
      </c>
      <c r="F3024" s="228" t="s">
        <v>36</v>
      </c>
      <c r="G3024" s="208"/>
      <c r="H3024" s="222">
        <v>2000000</v>
      </c>
      <c r="I3024" s="222">
        <v>200000</v>
      </c>
      <c r="J3024" s="222"/>
      <c r="K3024" s="222">
        <f t="shared" si="1374"/>
        <v>1800000</v>
      </c>
    </row>
    <row r="3025" spans="1:11" ht="15" x14ac:dyDescent="0.2">
      <c r="A3025" s="213" t="s">
        <v>940</v>
      </c>
      <c r="B3025" s="213" t="s">
        <v>889</v>
      </c>
      <c r="C3025" s="214">
        <v>43</v>
      </c>
      <c r="D3025" s="215" t="s">
        <v>25</v>
      </c>
      <c r="E3025" s="188">
        <v>3238</v>
      </c>
      <c r="F3025" s="228" t="s">
        <v>122</v>
      </c>
      <c r="H3025" s="222">
        <v>300000</v>
      </c>
      <c r="I3025" s="222"/>
      <c r="J3025" s="222">
        <v>200000</v>
      </c>
      <c r="K3025" s="222">
        <f t="shared" si="1374"/>
        <v>500000</v>
      </c>
    </row>
    <row r="3026" spans="1:11" ht="15" x14ac:dyDescent="0.2">
      <c r="A3026" s="213" t="s">
        <v>940</v>
      </c>
      <c r="B3026" s="213" t="s">
        <v>889</v>
      </c>
      <c r="C3026" s="214">
        <v>43</v>
      </c>
      <c r="D3026" s="215" t="s">
        <v>25</v>
      </c>
      <c r="E3026" s="188">
        <v>3239</v>
      </c>
      <c r="F3026" s="228" t="s">
        <v>773</v>
      </c>
      <c r="H3026" s="222">
        <v>5000000</v>
      </c>
      <c r="I3026" s="222"/>
      <c r="J3026" s="222">
        <v>1000000</v>
      </c>
      <c r="K3026" s="222">
        <f t="shared" si="1374"/>
        <v>6000000</v>
      </c>
    </row>
    <row r="3027" spans="1:11" x14ac:dyDescent="0.2">
      <c r="A3027" s="326" t="s">
        <v>940</v>
      </c>
      <c r="B3027" s="326" t="s">
        <v>889</v>
      </c>
      <c r="C3027" s="327">
        <v>43</v>
      </c>
      <c r="D3027" s="322"/>
      <c r="E3027" s="187">
        <v>324</v>
      </c>
      <c r="F3027" s="230"/>
      <c r="G3027" s="328"/>
      <c r="H3027" s="199">
        <f t="shared" ref="H3027:J3027" si="1375">H3028</f>
        <v>5000</v>
      </c>
      <c r="I3027" s="199">
        <f t="shared" si="1375"/>
        <v>0</v>
      </c>
      <c r="J3027" s="199">
        <f t="shared" si="1375"/>
        <v>0</v>
      </c>
      <c r="K3027" s="199">
        <f t="shared" si="1374"/>
        <v>5000</v>
      </c>
    </row>
    <row r="3028" spans="1:11" s="152" customFormat="1" ht="30" x14ac:dyDescent="0.2">
      <c r="A3028" s="213" t="s">
        <v>940</v>
      </c>
      <c r="B3028" s="213" t="s">
        <v>889</v>
      </c>
      <c r="C3028" s="214">
        <v>43</v>
      </c>
      <c r="D3028" s="215" t="s">
        <v>25</v>
      </c>
      <c r="E3028" s="188">
        <v>3241</v>
      </c>
      <c r="F3028" s="228" t="s">
        <v>238</v>
      </c>
      <c r="G3028" s="208"/>
      <c r="H3028" s="222">
        <v>5000</v>
      </c>
      <c r="I3028" s="222"/>
      <c r="J3028" s="222"/>
      <c r="K3028" s="222">
        <f t="shared" si="1374"/>
        <v>5000</v>
      </c>
    </row>
    <row r="3029" spans="1:11" x14ac:dyDescent="0.2">
      <c r="A3029" s="326" t="s">
        <v>940</v>
      </c>
      <c r="B3029" s="326" t="s">
        <v>889</v>
      </c>
      <c r="C3029" s="327">
        <v>43</v>
      </c>
      <c r="D3029" s="322"/>
      <c r="E3029" s="187">
        <v>329</v>
      </c>
      <c r="F3029" s="230"/>
      <c r="G3029" s="328"/>
      <c r="H3029" s="199">
        <f>H3030+H3031+H3032+H3033+H3034+H3035+H3036</f>
        <v>1410000</v>
      </c>
      <c r="I3029" s="199">
        <f>I3030+I3031+I3032+I3033+I3034+I3035+I3036</f>
        <v>150000</v>
      </c>
      <c r="J3029" s="199">
        <f>J3030+J3031+J3032+J3033+J3034+J3035+J3036</f>
        <v>0</v>
      </c>
      <c r="K3029" s="199">
        <f t="shared" si="1374"/>
        <v>1260000</v>
      </c>
    </row>
    <row r="3030" spans="1:11" ht="30" x14ac:dyDescent="0.2">
      <c r="A3030" s="213" t="s">
        <v>940</v>
      </c>
      <c r="B3030" s="213" t="s">
        <v>889</v>
      </c>
      <c r="C3030" s="214">
        <v>43</v>
      </c>
      <c r="D3030" s="215" t="s">
        <v>25</v>
      </c>
      <c r="E3030" s="188">
        <v>3291</v>
      </c>
      <c r="F3030" s="228" t="s">
        <v>152</v>
      </c>
      <c r="H3030" s="222">
        <v>450000</v>
      </c>
      <c r="I3030" s="222">
        <v>100000</v>
      </c>
      <c r="J3030" s="222"/>
      <c r="K3030" s="222">
        <f t="shared" si="1374"/>
        <v>350000</v>
      </c>
    </row>
    <row r="3031" spans="1:11" ht="15" x14ac:dyDescent="0.2">
      <c r="A3031" s="213" t="s">
        <v>940</v>
      </c>
      <c r="B3031" s="213" t="s">
        <v>889</v>
      </c>
      <c r="C3031" s="214">
        <v>43</v>
      </c>
      <c r="D3031" s="215" t="s">
        <v>25</v>
      </c>
      <c r="E3031" s="188">
        <v>3292</v>
      </c>
      <c r="F3031" s="228" t="s">
        <v>123</v>
      </c>
      <c r="H3031" s="222">
        <v>170000</v>
      </c>
      <c r="I3031" s="222"/>
      <c r="J3031" s="222"/>
      <c r="K3031" s="222">
        <f t="shared" si="1374"/>
        <v>170000</v>
      </c>
    </row>
    <row r="3032" spans="1:11" ht="15" x14ac:dyDescent="0.2">
      <c r="A3032" s="213" t="s">
        <v>940</v>
      </c>
      <c r="B3032" s="213" t="s">
        <v>889</v>
      </c>
      <c r="C3032" s="214">
        <v>43</v>
      </c>
      <c r="D3032" s="215" t="s">
        <v>25</v>
      </c>
      <c r="E3032" s="188">
        <v>3293</v>
      </c>
      <c r="F3032" s="228" t="s">
        <v>124</v>
      </c>
      <c r="H3032" s="222">
        <v>180000</v>
      </c>
      <c r="I3032" s="222">
        <v>50000</v>
      </c>
      <c r="J3032" s="222"/>
      <c r="K3032" s="222">
        <f t="shared" si="1374"/>
        <v>130000</v>
      </c>
    </row>
    <row r="3033" spans="1:11" ht="15" x14ac:dyDescent="0.2">
      <c r="A3033" s="213" t="s">
        <v>940</v>
      </c>
      <c r="B3033" s="213" t="s">
        <v>889</v>
      </c>
      <c r="C3033" s="214">
        <v>43</v>
      </c>
      <c r="D3033" s="215" t="s">
        <v>25</v>
      </c>
      <c r="E3033" s="188">
        <v>3294</v>
      </c>
      <c r="F3033" s="228" t="s">
        <v>611</v>
      </c>
      <c r="H3033" s="222">
        <v>300000</v>
      </c>
      <c r="I3033" s="222"/>
      <c r="J3033" s="222"/>
      <c r="K3033" s="222">
        <f t="shared" si="1374"/>
        <v>300000</v>
      </c>
    </row>
    <row r="3034" spans="1:11" ht="15" x14ac:dyDescent="0.2">
      <c r="A3034" s="213" t="s">
        <v>940</v>
      </c>
      <c r="B3034" s="213" t="s">
        <v>889</v>
      </c>
      <c r="C3034" s="214">
        <v>43</v>
      </c>
      <c r="D3034" s="215" t="s">
        <v>25</v>
      </c>
      <c r="E3034" s="188">
        <v>3295</v>
      </c>
      <c r="F3034" s="228" t="s">
        <v>237</v>
      </c>
      <c r="H3034" s="222">
        <v>60000</v>
      </c>
      <c r="I3034" s="222"/>
      <c r="J3034" s="222"/>
      <c r="K3034" s="222">
        <f t="shared" si="1374"/>
        <v>60000</v>
      </c>
    </row>
    <row r="3035" spans="1:11" ht="15" x14ac:dyDescent="0.2">
      <c r="A3035" s="213" t="s">
        <v>940</v>
      </c>
      <c r="B3035" s="213" t="s">
        <v>889</v>
      </c>
      <c r="C3035" s="214">
        <v>43</v>
      </c>
      <c r="D3035" s="215" t="s">
        <v>25</v>
      </c>
      <c r="E3035" s="188">
        <v>3296</v>
      </c>
      <c r="F3035" s="228" t="s">
        <v>612</v>
      </c>
      <c r="H3035" s="222">
        <v>150000</v>
      </c>
      <c r="I3035" s="222"/>
      <c r="J3035" s="222"/>
      <c r="K3035" s="222">
        <f t="shared" si="1374"/>
        <v>150000</v>
      </c>
    </row>
    <row r="3036" spans="1:11" ht="15" x14ac:dyDescent="0.2">
      <c r="A3036" s="213" t="s">
        <v>940</v>
      </c>
      <c r="B3036" s="213" t="s">
        <v>889</v>
      </c>
      <c r="C3036" s="214">
        <v>43</v>
      </c>
      <c r="D3036" s="215" t="s">
        <v>25</v>
      </c>
      <c r="E3036" s="188">
        <v>3299</v>
      </c>
      <c r="F3036" s="228" t="s">
        <v>125</v>
      </c>
      <c r="H3036" s="222">
        <v>100000</v>
      </c>
      <c r="I3036" s="222"/>
      <c r="J3036" s="222"/>
      <c r="K3036" s="222">
        <f t="shared" si="1374"/>
        <v>100000</v>
      </c>
    </row>
    <row r="3037" spans="1:11" s="243" customFormat="1" x14ac:dyDescent="0.2">
      <c r="A3037" s="302" t="s">
        <v>940</v>
      </c>
      <c r="B3037" s="302" t="s">
        <v>889</v>
      </c>
      <c r="C3037" s="285">
        <v>43</v>
      </c>
      <c r="D3037" s="285"/>
      <c r="E3037" s="286">
        <v>34</v>
      </c>
      <c r="F3037" s="287"/>
      <c r="G3037" s="288"/>
      <c r="H3037" s="289">
        <f>H3038+H3040</f>
        <v>340000</v>
      </c>
      <c r="I3037" s="289">
        <f>I3038+I3040</f>
        <v>0</v>
      </c>
      <c r="J3037" s="289">
        <f>J3038+J3040</f>
        <v>0</v>
      </c>
      <c r="K3037" s="289">
        <f t="shared" si="1374"/>
        <v>340000</v>
      </c>
    </row>
    <row r="3038" spans="1:11" s="152" customFormat="1" x14ac:dyDescent="0.2">
      <c r="A3038" s="326" t="s">
        <v>940</v>
      </c>
      <c r="B3038" s="326" t="s">
        <v>889</v>
      </c>
      <c r="C3038" s="327">
        <v>43</v>
      </c>
      <c r="D3038" s="322"/>
      <c r="E3038" s="187">
        <v>342</v>
      </c>
      <c r="F3038" s="230"/>
      <c r="G3038" s="328"/>
      <c r="H3038" s="199">
        <f t="shared" ref="H3038:J3038" si="1376">H3039</f>
        <v>180000</v>
      </c>
      <c r="I3038" s="199">
        <f t="shared" si="1376"/>
        <v>0</v>
      </c>
      <c r="J3038" s="199">
        <f t="shared" si="1376"/>
        <v>0</v>
      </c>
      <c r="K3038" s="199">
        <f t="shared" si="1374"/>
        <v>180000</v>
      </c>
    </row>
    <row r="3039" spans="1:11" ht="45" x14ac:dyDescent="0.2">
      <c r="A3039" s="213" t="s">
        <v>940</v>
      </c>
      <c r="B3039" s="213" t="s">
        <v>889</v>
      </c>
      <c r="C3039" s="214">
        <v>43</v>
      </c>
      <c r="D3039" s="215" t="s">
        <v>25</v>
      </c>
      <c r="E3039" s="188">
        <v>3423</v>
      </c>
      <c r="F3039" s="228" t="s">
        <v>758</v>
      </c>
      <c r="H3039" s="222">
        <v>180000</v>
      </c>
      <c r="I3039" s="222"/>
      <c r="J3039" s="222"/>
      <c r="K3039" s="222">
        <f t="shared" si="1374"/>
        <v>180000</v>
      </c>
    </row>
    <row r="3040" spans="1:11" s="243" customFormat="1" x14ac:dyDescent="0.2">
      <c r="A3040" s="326" t="s">
        <v>940</v>
      </c>
      <c r="B3040" s="326" t="s">
        <v>889</v>
      </c>
      <c r="C3040" s="327">
        <v>43</v>
      </c>
      <c r="D3040" s="322"/>
      <c r="E3040" s="187">
        <v>343</v>
      </c>
      <c r="F3040" s="230"/>
      <c r="G3040" s="328"/>
      <c r="H3040" s="199">
        <f>H3041+H3042+H3043+H3044</f>
        <v>160000</v>
      </c>
      <c r="I3040" s="199">
        <f>I3041+I3042+I3043+I3044</f>
        <v>0</v>
      </c>
      <c r="J3040" s="199">
        <f>J3041+J3042+J3043+J3044</f>
        <v>0</v>
      </c>
      <c r="K3040" s="199">
        <f t="shared" si="1374"/>
        <v>160000</v>
      </c>
    </row>
    <row r="3041" spans="1:11" ht="15" x14ac:dyDescent="0.2">
      <c r="A3041" s="213" t="s">
        <v>940</v>
      </c>
      <c r="B3041" s="213" t="s">
        <v>889</v>
      </c>
      <c r="C3041" s="214">
        <v>43</v>
      </c>
      <c r="D3041" s="215" t="s">
        <v>25</v>
      </c>
      <c r="E3041" s="188">
        <v>3431</v>
      </c>
      <c r="F3041" s="228" t="s">
        <v>153</v>
      </c>
      <c r="H3041" s="222">
        <v>44000</v>
      </c>
      <c r="I3041" s="222"/>
      <c r="J3041" s="222"/>
      <c r="K3041" s="222">
        <f t="shared" si="1374"/>
        <v>44000</v>
      </c>
    </row>
    <row r="3042" spans="1:11" s="152" customFormat="1" ht="30" x14ac:dyDescent="0.2">
      <c r="A3042" s="213" t="s">
        <v>940</v>
      </c>
      <c r="B3042" s="213" t="s">
        <v>889</v>
      </c>
      <c r="C3042" s="214">
        <v>43</v>
      </c>
      <c r="D3042" s="215" t="s">
        <v>25</v>
      </c>
      <c r="E3042" s="188">
        <v>3432</v>
      </c>
      <c r="F3042" s="228" t="s">
        <v>641</v>
      </c>
      <c r="G3042" s="208"/>
      <c r="H3042" s="222">
        <v>100000</v>
      </c>
      <c r="I3042" s="222"/>
      <c r="J3042" s="222"/>
      <c r="K3042" s="222">
        <f t="shared" si="1374"/>
        <v>100000</v>
      </c>
    </row>
    <row r="3043" spans="1:11" ht="15" x14ac:dyDescent="0.2">
      <c r="A3043" s="213" t="s">
        <v>940</v>
      </c>
      <c r="B3043" s="213" t="s">
        <v>889</v>
      </c>
      <c r="C3043" s="214">
        <v>43</v>
      </c>
      <c r="D3043" s="215" t="s">
        <v>25</v>
      </c>
      <c r="E3043" s="188">
        <v>3433</v>
      </c>
      <c r="F3043" s="228" t="s">
        <v>126</v>
      </c>
      <c r="H3043" s="222">
        <v>2000</v>
      </c>
      <c r="I3043" s="222"/>
      <c r="J3043" s="222"/>
      <c r="K3043" s="222">
        <f t="shared" si="1374"/>
        <v>2000</v>
      </c>
    </row>
    <row r="3044" spans="1:11" s="152" customFormat="1" x14ac:dyDescent="0.2">
      <c r="A3044" s="213" t="s">
        <v>940</v>
      </c>
      <c r="B3044" s="213" t="s">
        <v>889</v>
      </c>
      <c r="C3044" s="214">
        <v>43</v>
      </c>
      <c r="D3044" s="215" t="s">
        <v>25</v>
      </c>
      <c r="E3044" s="188">
        <v>3434</v>
      </c>
      <c r="F3044" s="228" t="s">
        <v>127</v>
      </c>
      <c r="G3044" s="208"/>
      <c r="H3044" s="222">
        <v>14000</v>
      </c>
      <c r="I3044" s="222"/>
      <c r="J3044" s="222"/>
      <c r="K3044" s="222">
        <f t="shared" si="1374"/>
        <v>14000</v>
      </c>
    </row>
    <row r="3045" spans="1:11" x14ac:dyDescent="0.2">
      <c r="A3045" s="302" t="s">
        <v>940</v>
      </c>
      <c r="B3045" s="302" t="s">
        <v>889</v>
      </c>
      <c r="C3045" s="285">
        <v>43</v>
      </c>
      <c r="D3045" s="285"/>
      <c r="E3045" s="286">
        <v>38</v>
      </c>
      <c r="F3045" s="287"/>
      <c r="G3045" s="288"/>
      <c r="H3045" s="289">
        <f t="shared" ref="H3045:J3045" si="1377">H3046</f>
        <v>400</v>
      </c>
      <c r="I3045" s="289">
        <f t="shared" si="1377"/>
        <v>0</v>
      </c>
      <c r="J3045" s="289">
        <f t="shared" si="1377"/>
        <v>0</v>
      </c>
      <c r="K3045" s="289">
        <f t="shared" si="1374"/>
        <v>400</v>
      </c>
    </row>
    <row r="3046" spans="1:11" s="152" customFormat="1" x14ac:dyDescent="0.2">
      <c r="A3046" s="326" t="s">
        <v>940</v>
      </c>
      <c r="B3046" s="326" t="s">
        <v>889</v>
      </c>
      <c r="C3046" s="327">
        <v>43</v>
      </c>
      <c r="D3046" s="322"/>
      <c r="E3046" s="187">
        <v>383</v>
      </c>
      <c r="F3046" s="230"/>
      <c r="G3046" s="328"/>
      <c r="H3046" s="199">
        <f>H3047+H3048+H3049+H3050</f>
        <v>400</v>
      </c>
      <c r="I3046" s="199">
        <f>I3047+I3048+I3049+I3050</f>
        <v>0</v>
      </c>
      <c r="J3046" s="199">
        <f>J3047+J3048+J3049+J3050</f>
        <v>0</v>
      </c>
      <c r="K3046" s="199">
        <f t="shared" si="1374"/>
        <v>400</v>
      </c>
    </row>
    <row r="3047" spans="1:11" ht="15" x14ac:dyDescent="0.2">
      <c r="A3047" s="213" t="s">
        <v>940</v>
      </c>
      <c r="B3047" s="213" t="s">
        <v>889</v>
      </c>
      <c r="C3047" s="214">
        <v>43</v>
      </c>
      <c r="D3047" s="215" t="s">
        <v>25</v>
      </c>
      <c r="E3047" s="188">
        <v>3831</v>
      </c>
      <c r="F3047" s="228" t="s">
        <v>295</v>
      </c>
      <c r="H3047" s="222">
        <v>100</v>
      </c>
      <c r="I3047" s="222"/>
      <c r="J3047" s="222"/>
      <c r="K3047" s="222">
        <f t="shared" si="1374"/>
        <v>100</v>
      </c>
    </row>
    <row r="3048" spans="1:11" s="243" customFormat="1" x14ac:dyDescent="0.2">
      <c r="A3048" s="213" t="s">
        <v>940</v>
      </c>
      <c r="B3048" s="213" t="s">
        <v>889</v>
      </c>
      <c r="C3048" s="214">
        <v>43</v>
      </c>
      <c r="D3048" s="215" t="s">
        <v>25</v>
      </c>
      <c r="E3048" s="188">
        <v>3832</v>
      </c>
      <c r="F3048" s="228" t="s">
        <v>784</v>
      </c>
      <c r="G3048" s="208"/>
      <c r="H3048" s="222">
        <v>100</v>
      </c>
      <c r="I3048" s="222"/>
      <c r="J3048" s="222"/>
      <c r="K3048" s="222">
        <f t="shared" si="1374"/>
        <v>100</v>
      </c>
    </row>
    <row r="3049" spans="1:11" s="152" customFormat="1" x14ac:dyDescent="0.2">
      <c r="A3049" s="213" t="s">
        <v>940</v>
      </c>
      <c r="B3049" s="213" t="s">
        <v>889</v>
      </c>
      <c r="C3049" s="214">
        <v>43</v>
      </c>
      <c r="D3049" s="215" t="s">
        <v>25</v>
      </c>
      <c r="E3049" s="188">
        <v>3834</v>
      </c>
      <c r="F3049" s="228" t="s">
        <v>785</v>
      </c>
      <c r="G3049" s="208"/>
      <c r="H3049" s="222">
        <v>100</v>
      </c>
      <c r="I3049" s="222"/>
      <c r="J3049" s="222"/>
      <c r="K3049" s="222">
        <f t="shared" si="1374"/>
        <v>100</v>
      </c>
    </row>
    <row r="3050" spans="1:11" ht="15" x14ac:dyDescent="0.2">
      <c r="A3050" s="213" t="s">
        <v>940</v>
      </c>
      <c r="B3050" s="213" t="s">
        <v>889</v>
      </c>
      <c r="C3050" s="214">
        <v>43</v>
      </c>
      <c r="D3050" s="215" t="s">
        <v>25</v>
      </c>
      <c r="E3050" s="188">
        <v>3835</v>
      </c>
      <c r="F3050" s="228" t="s">
        <v>613</v>
      </c>
      <c r="H3050" s="222">
        <v>100</v>
      </c>
      <c r="I3050" s="222"/>
      <c r="J3050" s="222"/>
      <c r="K3050" s="222">
        <f t="shared" si="1374"/>
        <v>100</v>
      </c>
    </row>
    <row r="3051" spans="1:11" s="152" customFormat="1" x14ac:dyDescent="0.2">
      <c r="A3051" s="302" t="s">
        <v>940</v>
      </c>
      <c r="B3051" s="302" t="s">
        <v>889</v>
      </c>
      <c r="C3051" s="285">
        <v>43</v>
      </c>
      <c r="D3051" s="285"/>
      <c r="E3051" s="286">
        <v>54</v>
      </c>
      <c r="F3051" s="287"/>
      <c r="G3051" s="288"/>
      <c r="H3051" s="289">
        <f t="shared" ref="H3051:J3052" si="1378">H3052</f>
        <v>6000000</v>
      </c>
      <c r="I3051" s="289">
        <f t="shared" si="1378"/>
        <v>5000000</v>
      </c>
      <c r="J3051" s="289">
        <f t="shared" si="1378"/>
        <v>0</v>
      </c>
      <c r="K3051" s="289">
        <f t="shared" si="1374"/>
        <v>1000000</v>
      </c>
    </row>
    <row r="3052" spans="1:11" x14ac:dyDescent="0.2">
      <c r="A3052" s="326" t="s">
        <v>940</v>
      </c>
      <c r="B3052" s="326" t="s">
        <v>889</v>
      </c>
      <c r="C3052" s="327">
        <v>43</v>
      </c>
      <c r="D3052" s="322"/>
      <c r="E3052" s="187">
        <v>544</v>
      </c>
      <c r="F3052" s="230"/>
      <c r="G3052" s="328"/>
      <c r="H3052" s="199">
        <f t="shared" si="1378"/>
        <v>6000000</v>
      </c>
      <c r="I3052" s="199">
        <f t="shared" si="1378"/>
        <v>5000000</v>
      </c>
      <c r="J3052" s="199">
        <f t="shared" si="1378"/>
        <v>0</v>
      </c>
      <c r="K3052" s="199">
        <f t="shared" si="1374"/>
        <v>1000000</v>
      </c>
    </row>
    <row r="3053" spans="1:11" s="152" customFormat="1" ht="45" x14ac:dyDescent="0.2">
      <c r="A3053" s="213" t="s">
        <v>940</v>
      </c>
      <c r="B3053" s="213" t="s">
        <v>889</v>
      </c>
      <c r="C3053" s="214">
        <v>43</v>
      </c>
      <c r="D3053" s="215" t="s">
        <v>25</v>
      </c>
      <c r="E3053" s="188">
        <v>5443</v>
      </c>
      <c r="F3053" s="228" t="s">
        <v>770</v>
      </c>
      <c r="G3053" s="208"/>
      <c r="H3053" s="222">
        <v>6000000</v>
      </c>
      <c r="I3053" s="222">
        <v>5000000</v>
      </c>
      <c r="J3053" s="222"/>
      <c r="K3053" s="222">
        <f t="shared" si="1374"/>
        <v>1000000</v>
      </c>
    </row>
    <row r="3054" spans="1:11" ht="67.5" x14ac:dyDescent="0.2">
      <c r="A3054" s="296" t="s">
        <v>940</v>
      </c>
      <c r="B3054" s="296" t="s">
        <v>890</v>
      </c>
      <c r="C3054" s="296"/>
      <c r="D3054" s="296"/>
      <c r="E3054" s="297"/>
      <c r="F3054" s="299" t="s">
        <v>768</v>
      </c>
      <c r="G3054" s="300" t="s">
        <v>688</v>
      </c>
      <c r="H3054" s="301">
        <f>H3058+H3055+H3066+H3069+H3085+H3088+H3097</f>
        <v>8185000</v>
      </c>
      <c r="I3054" s="301">
        <f>I3058+I3055+I3066+I3069+I3085+I3088+I3097</f>
        <v>1615000</v>
      </c>
      <c r="J3054" s="301">
        <f>J3058+J3055+J3066+J3069+J3085+J3088+J3097</f>
        <v>1200000</v>
      </c>
      <c r="K3054" s="301">
        <f t="shared" si="1374"/>
        <v>7770000</v>
      </c>
    </row>
    <row r="3055" spans="1:11" x14ac:dyDescent="0.2">
      <c r="A3055" s="302" t="s">
        <v>940</v>
      </c>
      <c r="B3055" s="302" t="s">
        <v>890</v>
      </c>
      <c r="C3055" s="285">
        <v>11</v>
      </c>
      <c r="D3055" s="285"/>
      <c r="E3055" s="286">
        <v>32</v>
      </c>
      <c r="F3055" s="287"/>
      <c r="G3055" s="288"/>
      <c r="H3055" s="289">
        <f t="shared" ref="H3055:J3056" si="1379">H3056</f>
        <v>1500000</v>
      </c>
      <c r="I3055" s="289">
        <f t="shared" si="1379"/>
        <v>0</v>
      </c>
      <c r="J3055" s="289">
        <f t="shared" si="1379"/>
        <v>0</v>
      </c>
      <c r="K3055" s="289">
        <f t="shared" si="1374"/>
        <v>1500000</v>
      </c>
    </row>
    <row r="3056" spans="1:11" s="152" customFormat="1" x14ac:dyDescent="0.2">
      <c r="A3056" s="326" t="s">
        <v>940</v>
      </c>
      <c r="B3056" s="326" t="s">
        <v>890</v>
      </c>
      <c r="C3056" s="327">
        <v>11</v>
      </c>
      <c r="D3056" s="322"/>
      <c r="E3056" s="187">
        <v>323</v>
      </c>
      <c r="F3056" s="230"/>
      <c r="G3056" s="328"/>
      <c r="H3056" s="199">
        <f t="shared" si="1379"/>
        <v>1500000</v>
      </c>
      <c r="I3056" s="199">
        <f t="shared" si="1379"/>
        <v>0</v>
      </c>
      <c r="J3056" s="199">
        <f t="shared" si="1379"/>
        <v>0</v>
      </c>
      <c r="K3056" s="199">
        <f t="shared" si="1374"/>
        <v>1500000</v>
      </c>
    </row>
    <row r="3057" spans="1:11" ht="15" x14ac:dyDescent="0.2">
      <c r="A3057" s="213" t="s">
        <v>940</v>
      </c>
      <c r="B3057" s="213" t="s">
        <v>890</v>
      </c>
      <c r="C3057" s="214">
        <v>11</v>
      </c>
      <c r="D3057" s="215" t="s">
        <v>25</v>
      </c>
      <c r="E3057" s="188">
        <v>3232</v>
      </c>
      <c r="F3057" s="228" t="s">
        <v>118</v>
      </c>
      <c r="H3057" s="222">
        <v>1500000</v>
      </c>
      <c r="I3057" s="222"/>
      <c r="J3057" s="222"/>
      <c r="K3057" s="222">
        <f t="shared" si="1374"/>
        <v>1500000</v>
      </c>
    </row>
    <row r="3058" spans="1:11" x14ac:dyDescent="0.2">
      <c r="A3058" s="302" t="s">
        <v>940</v>
      </c>
      <c r="B3058" s="302" t="s">
        <v>890</v>
      </c>
      <c r="C3058" s="285">
        <v>43</v>
      </c>
      <c r="D3058" s="285"/>
      <c r="E3058" s="286">
        <v>32</v>
      </c>
      <c r="F3058" s="287"/>
      <c r="G3058" s="288"/>
      <c r="H3058" s="289">
        <f>H3059+H3062</f>
        <v>2761000</v>
      </c>
      <c r="I3058" s="289">
        <f>I3059+I3062</f>
        <v>1200000</v>
      </c>
      <c r="J3058" s="289">
        <f>J3059+J3062</f>
        <v>0</v>
      </c>
      <c r="K3058" s="289">
        <f t="shared" si="1374"/>
        <v>1561000</v>
      </c>
    </row>
    <row r="3059" spans="1:11" s="152" customFormat="1" x14ac:dyDescent="0.2">
      <c r="A3059" s="326" t="s">
        <v>940</v>
      </c>
      <c r="B3059" s="326" t="s">
        <v>890</v>
      </c>
      <c r="C3059" s="327">
        <v>43</v>
      </c>
      <c r="D3059" s="322"/>
      <c r="E3059" s="187">
        <v>322</v>
      </c>
      <c r="F3059" s="230"/>
      <c r="G3059" s="328"/>
      <c r="H3059" s="199">
        <f>H3060+H3061</f>
        <v>110000</v>
      </c>
      <c r="I3059" s="199">
        <f>I3060+I3061</f>
        <v>0</v>
      </c>
      <c r="J3059" s="199">
        <f>J3060+J3061</f>
        <v>0</v>
      </c>
      <c r="K3059" s="199">
        <f t="shared" si="1374"/>
        <v>110000</v>
      </c>
    </row>
    <row r="3060" spans="1:11" ht="15" x14ac:dyDescent="0.2">
      <c r="A3060" s="213" t="s">
        <v>940</v>
      </c>
      <c r="B3060" s="213" t="s">
        <v>890</v>
      </c>
      <c r="C3060" s="214">
        <v>43</v>
      </c>
      <c r="D3060" s="215" t="s">
        <v>25</v>
      </c>
      <c r="E3060" s="188">
        <v>3222</v>
      </c>
      <c r="F3060" s="228" t="s">
        <v>114</v>
      </c>
      <c r="H3060" s="222">
        <v>10000</v>
      </c>
      <c r="I3060" s="222"/>
      <c r="J3060" s="222"/>
      <c r="K3060" s="222">
        <f t="shared" si="1374"/>
        <v>10000</v>
      </c>
    </row>
    <row r="3061" spans="1:11" s="152" customFormat="1" ht="30" x14ac:dyDescent="0.2">
      <c r="A3061" s="213" t="s">
        <v>940</v>
      </c>
      <c r="B3061" s="213" t="s">
        <v>890</v>
      </c>
      <c r="C3061" s="214">
        <v>43</v>
      </c>
      <c r="D3061" s="215" t="s">
        <v>25</v>
      </c>
      <c r="E3061" s="188">
        <v>3224</v>
      </c>
      <c r="F3061" s="228" t="s">
        <v>144</v>
      </c>
      <c r="G3061" s="208"/>
      <c r="H3061" s="222">
        <v>100000</v>
      </c>
      <c r="I3061" s="222"/>
      <c r="J3061" s="222"/>
      <c r="K3061" s="222">
        <f t="shared" si="1374"/>
        <v>100000</v>
      </c>
    </row>
    <row r="3062" spans="1:11" x14ac:dyDescent="0.2">
      <c r="A3062" s="326" t="s">
        <v>940</v>
      </c>
      <c r="B3062" s="326" t="s">
        <v>890</v>
      </c>
      <c r="C3062" s="327">
        <v>43</v>
      </c>
      <c r="D3062" s="322"/>
      <c r="E3062" s="187">
        <v>323</v>
      </c>
      <c r="F3062" s="230"/>
      <c r="G3062" s="328"/>
      <c r="H3062" s="199">
        <f>H3063+H3064+H3065</f>
        <v>2651000</v>
      </c>
      <c r="I3062" s="199">
        <f>I3063+I3064+I3065</f>
        <v>1200000</v>
      </c>
      <c r="J3062" s="199">
        <f>J3063+J3064+J3065</f>
        <v>0</v>
      </c>
      <c r="K3062" s="199">
        <f t="shared" si="1374"/>
        <v>1451000</v>
      </c>
    </row>
    <row r="3063" spans="1:11" s="152" customFormat="1" x14ac:dyDescent="0.2">
      <c r="A3063" s="213" t="s">
        <v>940</v>
      </c>
      <c r="B3063" s="213" t="s">
        <v>890</v>
      </c>
      <c r="C3063" s="214">
        <v>43</v>
      </c>
      <c r="D3063" s="215" t="s">
        <v>25</v>
      </c>
      <c r="E3063" s="188">
        <v>3232</v>
      </c>
      <c r="F3063" s="228" t="s">
        <v>118</v>
      </c>
      <c r="G3063" s="208"/>
      <c r="H3063" s="222">
        <v>2051000</v>
      </c>
      <c r="I3063" s="222">
        <v>1200000</v>
      </c>
      <c r="J3063" s="222"/>
      <c r="K3063" s="222">
        <f t="shared" si="1374"/>
        <v>851000</v>
      </c>
    </row>
    <row r="3064" spans="1:11" ht="15" x14ac:dyDescent="0.2">
      <c r="A3064" s="213" t="s">
        <v>940</v>
      </c>
      <c r="B3064" s="213" t="s">
        <v>890</v>
      </c>
      <c r="C3064" s="214">
        <v>43</v>
      </c>
      <c r="D3064" s="215" t="s">
        <v>25</v>
      </c>
      <c r="E3064" s="188">
        <v>3237</v>
      </c>
      <c r="F3064" s="228" t="s">
        <v>36</v>
      </c>
      <c r="H3064" s="222">
        <v>100000</v>
      </c>
      <c r="I3064" s="222"/>
      <c r="J3064" s="222"/>
      <c r="K3064" s="222">
        <f t="shared" si="1374"/>
        <v>100000</v>
      </c>
    </row>
    <row r="3065" spans="1:11" s="152" customFormat="1" x14ac:dyDescent="0.2">
      <c r="A3065" s="213" t="s">
        <v>940</v>
      </c>
      <c r="B3065" s="213" t="s">
        <v>890</v>
      </c>
      <c r="C3065" s="214">
        <v>43</v>
      </c>
      <c r="D3065" s="215" t="s">
        <v>25</v>
      </c>
      <c r="E3065" s="188">
        <v>3239</v>
      </c>
      <c r="F3065" s="228" t="s">
        <v>773</v>
      </c>
      <c r="G3065" s="208"/>
      <c r="H3065" s="222">
        <v>500000</v>
      </c>
      <c r="I3065" s="222"/>
      <c r="J3065" s="222"/>
      <c r="K3065" s="222">
        <f t="shared" si="1374"/>
        <v>500000</v>
      </c>
    </row>
    <row r="3066" spans="1:11" x14ac:dyDescent="0.2">
      <c r="A3066" s="302" t="s">
        <v>940</v>
      </c>
      <c r="B3066" s="302" t="s">
        <v>890</v>
      </c>
      <c r="C3066" s="285">
        <v>43</v>
      </c>
      <c r="D3066" s="285"/>
      <c r="E3066" s="286">
        <v>41</v>
      </c>
      <c r="F3066" s="287"/>
      <c r="G3066" s="288"/>
      <c r="H3066" s="289">
        <f t="shared" ref="H3066:J3067" si="1380">H3067</f>
        <v>1000</v>
      </c>
      <c r="I3066" s="289">
        <f t="shared" si="1380"/>
        <v>0</v>
      </c>
      <c r="J3066" s="289">
        <f t="shared" si="1380"/>
        <v>0</v>
      </c>
      <c r="K3066" s="289">
        <f t="shared" si="1374"/>
        <v>1000</v>
      </c>
    </row>
    <row r="3067" spans="1:11" x14ac:dyDescent="0.2">
      <c r="A3067" s="326" t="s">
        <v>940</v>
      </c>
      <c r="B3067" s="326" t="s">
        <v>890</v>
      </c>
      <c r="C3067" s="327">
        <v>43</v>
      </c>
      <c r="D3067" s="322"/>
      <c r="E3067" s="187">
        <v>412</v>
      </c>
      <c r="F3067" s="230"/>
      <c r="G3067" s="328"/>
      <c r="H3067" s="199">
        <f t="shared" si="1380"/>
        <v>1000</v>
      </c>
      <c r="I3067" s="199">
        <f t="shared" si="1380"/>
        <v>0</v>
      </c>
      <c r="J3067" s="199">
        <f t="shared" si="1380"/>
        <v>0</v>
      </c>
      <c r="K3067" s="199">
        <f t="shared" si="1374"/>
        <v>1000</v>
      </c>
    </row>
    <row r="3068" spans="1:11" s="152" customFormat="1" x14ac:dyDescent="0.2">
      <c r="A3068" s="213" t="s">
        <v>940</v>
      </c>
      <c r="B3068" s="213" t="s">
        <v>890</v>
      </c>
      <c r="C3068" s="214">
        <v>43</v>
      </c>
      <c r="D3068" s="215" t="s">
        <v>25</v>
      </c>
      <c r="E3068" s="188">
        <v>4124</v>
      </c>
      <c r="F3068" s="228" t="s">
        <v>747</v>
      </c>
      <c r="G3068" s="208"/>
      <c r="H3068" s="222">
        <v>1000</v>
      </c>
      <c r="I3068" s="222"/>
      <c r="J3068" s="222"/>
      <c r="K3068" s="222">
        <f t="shared" si="1374"/>
        <v>1000</v>
      </c>
    </row>
    <row r="3069" spans="1:11" x14ac:dyDescent="0.2">
      <c r="A3069" s="302" t="s">
        <v>940</v>
      </c>
      <c r="B3069" s="302" t="s">
        <v>890</v>
      </c>
      <c r="C3069" s="285">
        <v>43</v>
      </c>
      <c r="D3069" s="285"/>
      <c r="E3069" s="286">
        <v>42</v>
      </c>
      <c r="F3069" s="287"/>
      <c r="G3069" s="288"/>
      <c r="H3069" s="289">
        <f>H3070+H3073+H3080+H3082</f>
        <v>2700000</v>
      </c>
      <c r="I3069" s="289">
        <f>I3070+I3073+I3080+I3082</f>
        <v>414000</v>
      </c>
      <c r="J3069" s="289">
        <f>J3070+J3073+J3080+J3082</f>
        <v>1200000</v>
      </c>
      <c r="K3069" s="289">
        <f t="shared" si="1374"/>
        <v>3486000</v>
      </c>
    </row>
    <row r="3070" spans="1:11" s="152" customFormat="1" x14ac:dyDescent="0.2">
      <c r="A3070" s="326" t="s">
        <v>940</v>
      </c>
      <c r="B3070" s="326" t="s">
        <v>890</v>
      </c>
      <c r="C3070" s="327">
        <v>43</v>
      </c>
      <c r="D3070" s="322"/>
      <c r="E3070" s="187">
        <v>421</v>
      </c>
      <c r="F3070" s="230"/>
      <c r="G3070" s="328"/>
      <c r="H3070" s="199">
        <f>H3071+H3072</f>
        <v>1100000</v>
      </c>
      <c r="I3070" s="199">
        <f>I3071+I3072</f>
        <v>0</v>
      </c>
      <c r="J3070" s="199">
        <f>J3071+J3072</f>
        <v>1200000</v>
      </c>
      <c r="K3070" s="199">
        <f t="shared" si="1374"/>
        <v>2300000</v>
      </c>
    </row>
    <row r="3071" spans="1:11" ht="15" x14ac:dyDescent="0.2">
      <c r="A3071" s="213" t="s">
        <v>940</v>
      </c>
      <c r="B3071" s="213" t="s">
        <v>890</v>
      </c>
      <c r="C3071" s="214">
        <v>43</v>
      </c>
      <c r="D3071" s="215" t="s">
        <v>25</v>
      </c>
      <c r="E3071" s="188">
        <v>4213</v>
      </c>
      <c r="F3071" s="228" t="s">
        <v>799</v>
      </c>
      <c r="H3071" s="222">
        <v>100000</v>
      </c>
      <c r="I3071" s="222"/>
      <c r="J3071" s="222"/>
      <c r="K3071" s="222">
        <f t="shared" si="1374"/>
        <v>100000</v>
      </c>
    </row>
    <row r="3072" spans="1:11" s="152" customFormat="1" x14ac:dyDescent="0.2">
      <c r="A3072" s="213" t="s">
        <v>940</v>
      </c>
      <c r="B3072" s="213" t="s">
        <v>890</v>
      </c>
      <c r="C3072" s="214">
        <v>43</v>
      </c>
      <c r="D3072" s="215" t="s">
        <v>25</v>
      </c>
      <c r="E3072" s="188">
        <v>4214</v>
      </c>
      <c r="F3072" s="228" t="s">
        <v>154</v>
      </c>
      <c r="G3072" s="208"/>
      <c r="H3072" s="222">
        <v>1000000</v>
      </c>
      <c r="I3072" s="222"/>
      <c r="J3072" s="222">
        <v>1200000</v>
      </c>
      <c r="K3072" s="222">
        <f t="shared" si="1374"/>
        <v>2200000</v>
      </c>
    </row>
    <row r="3073" spans="1:11" x14ac:dyDescent="0.2">
      <c r="A3073" s="326" t="s">
        <v>940</v>
      </c>
      <c r="B3073" s="326" t="s">
        <v>890</v>
      </c>
      <c r="C3073" s="327">
        <v>43</v>
      </c>
      <c r="D3073" s="322"/>
      <c r="E3073" s="187">
        <v>422</v>
      </c>
      <c r="F3073" s="230"/>
      <c r="G3073" s="328"/>
      <c r="H3073" s="199">
        <f>H3074+H3075+H3076+H3077+H3078+H3079</f>
        <v>1160000</v>
      </c>
      <c r="I3073" s="199">
        <f>I3074+I3075+I3076+I3077+I3078+I3079</f>
        <v>0</v>
      </c>
      <c r="J3073" s="199">
        <f>J3074+J3075+J3076+J3077+J3078+J3079</f>
        <v>0</v>
      </c>
      <c r="K3073" s="199">
        <f t="shared" si="1374"/>
        <v>1160000</v>
      </c>
    </row>
    <row r="3074" spans="1:11" s="152" customFormat="1" x14ac:dyDescent="0.2">
      <c r="A3074" s="213" t="s">
        <v>940</v>
      </c>
      <c r="B3074" s="213" t="s">
        <v>890</v>
      </c>
      <c r="C3074" s="214">
        <v>43</v>
      </c>
      <c r="D3074" s="215" t="s">
        <v>25</v>
      </c>
      <c r="E3074" s="188">
        <v>4221</v>
      </c>
      <c r="F3074" s="228" t="s">
        <v>129</v>
      </c>
      <c r="G3074" s="208"/>
      <c r="H3074" s="222">
        <v>50000</v>
      </c>
      <c r="I3074" s="222"/>
      <c r="J3074" s="222"/>
      <c r="K3074" s="222">
        <f t="shared" si="1374"/>
        <v>50000</v>
      </c>
    </row>
    <row r="3075" spans="1:11" ht="15" x14ac:dyDescent="0.2">
      <c r="A3075" s="213" t="s">
        <v>940</v>
      </c>
      <c r="B3075" s="213" t="s">
        <v>890</v>
      </c>
      <c r="C3075" s="214">
        <v>43</v>
      </c>
      <c r="D3075" s="215" t="s">
        <v>25</v>
      </c>
      <c r="E3075" s="188">
        <v>4222</v>
      </c>
      <c r="F3075" s="228" t="s">
        <v>130</v>
      </c>
      <c r="H3075" s="222">
        <v>100000</v>
      </c>
      <c r="I3075" s="222"/>
      <c r="J3075" s="222"/>
      <c r="K3075" s="222">
        <f t="shared" ref="K3075:K3138" si="1381">H3075-I3075+J3075</f>
        <v>100000</v>
      </c>
    </row>
    <row r="3076" spans="1:11" s="152" customFormat="1" x14ac:dyDescent="0.2">
      <c r="A3076" s="213" t="s">
        <v>940</v>
      </c>
      <c r="B3076" s="213" t="s">
        <v>890</v>
      </c>
      <c r="C3076" s="214">
        <v>43</v>
      </c>
      <c r="D3076" s="215" t="s">
        <v>25</v>
      </c>
      <c r="E3076" s="188">
        <v>4223</v>
      </c>
      <c r="F3076" s="228" t="s">
        <v>131</v>
      </c>
      <c r="G3076" s="208"/>
      <c r="H3076" s="222">
        <v>500000</v>
      </c>
      <c r="I3076" s="222"/>
      <c r="J3076" s="222"/>
      <c r="K3076" s="222">
        <f t="shared" si="1381"/>
        <v>500000</v>
      </c>
    </row>
    <row r="3077" spans="1:11" ht="15" x14ac:dyDescent="0.2">
      <c r="A3077" s="213" t="s">
        <v>940</v>
      </c>
      <c r="B3077" s="213" t="s">
        <v>890</v>
      </c>
      <c r="C3077" s="214">
        <v>43</v>
      </c>
      <c r="D3077" s="215" t="s">
        <v>25</v>
      </c>
      <c r="E3077" s="188">
        <v>4224</v>
      </c>
      <c r="F3077" s="228" t="s">
        <v>624</v>
      </c>
      <c r="H3077" s="222">
        <v>10000</v>
      </c>
      <c r="I3077" s="222"/>
      <c r="J3077" s="222"/>
      <c r="K3077" s="222">
        <f t="shared" si="1381"/>
        <v>10000</v>
      </c>
    </row>
    <row r="3078" spans="1:11" s="152" customFormat="1" x14ac:dyDescent="0.2">
      <c r="A3078" s="213" t="s">
        <v>940</v>
      </c>
      <c r="B3078" s="213" t="s">
        <v>890</v>
      </c>
      <c r="C3078" s="214">
        <v>43</v>
      </c>
      <c r="D3078" s="215" t="s">
        <v>25</v>
      </c>
      <c r="E3078" s="188">
        <v>4225</v>
      </c>
      <c r="F3078" s="228" t="s">
        <v>134</v>
      </c>
      <c r="G3078" s="208"/>
      <c r="H3078" s="222">
        <v>200000</v>
      </c>
      <c r="I3078" s="222"/>
      <c r="J3078" s="222"/>
      <c r="K3078" s="222">
        <f t="shared" si="1381"/>
        <v>200000</v>
      </c>
    </row>
    <row r="3079" spans="1:11" ht="15" x14ac:dyDescent="0.2">
      <c r="A3079" s="213" t="s">
        <v>940</v>
      </c>
      <c r="B3079" s="213" t="s">
        <v>890</v>
      </c>
      <c r="C3079" s="214">
        <v>43</v>
      </c>
      <c r="D3079" s="215" t="s">
        <v>25</v>
      </c>
      <c r="E3079" s="188">
        <v>4227</v>
      </c>
      <c r="F3079" s="228" t="s">
        <v>787</v>
      </c>
      <c r="H3079" s="222">
        <v>300000</v>
      </c>
      <c r="I3079" s="222"/>
      <c r="J3079" s="222"/>
      <c r="K3079" s="222">
        <f t="shared" si="1381"/>
        <v>300000</v>
      </c>
    </row>
    <row r="3080" spans="1:11" x14ac:dyDescent="0.2">
      <c r="A3080" s="326" t="s">
        <v>940</v>
      </c>
      <c r="B3080" s="326" t="s">
        <v>890</v>
      </c>
      <c r="C3080" s="327">
        <v>43</v>
      </c>
      <c r="D3080" s="322"/>
      <c r="E3080" s="187">
        <v>423</v>
      </c>
      <c r="F3080" s="230"/>
      <c r="G3080" s="328"/>
      <c r="H3080" s="199">
        <f t="shared" ref="H3080:J3080" si="1382">H3081</f>
        <v>320000</v>
      </c>
      <c r="I3080" s="199">
        <f t="shared" si="1382"/>
        <v>319000</v>
      </c>
      <c r="J3080" s="199">
        <f t="shared" si="1382"/>
        <v>0</v>
      </c>
      <c r="K3080" s="199">
        <f t="shared" si="1381"/>
        <v>1000</v>
      </c>
    </row>
    <row r="3081" spans="1:11" s="152" customFormat="1" x14ac:dyDescent="0.2">
      <c r="A3081" s="213" t="s">
        <v>940</v>
      </c>
      <c r="B3081" s="213" t="s">
        <v>890</v>
      </c>
      <c r="C3081" s="214">
        <v>43</v>
      </c>
      <c r="D3081" s="215" t="s">
        <v>25</v>
      </c>
      <c r="E3081" s="188">
        <v>4231</v>
      </c>
      <c r="F3081" s="228" t="s">
        <v>128</v>
      </c>
      <c r="G3081" s="208"/>
      <c r="H3081" s="222">
        <v>320000</v>
      </c>
      <c r="I3081" s="222">
        <v>319000</v>
      </c>
      <c r="J3081" s="222"/>
      <c r="K3081" s="222">
        <f t="shared" si="1381"/>
        <v>1000</v>
      </c>
    </row>
    <row r="3082" spans="1:11" x14ac:dyDescent="0.2">
      <c r="A3082" s="326" t="s">
        <v>940</v>
      </c>
      <c r="B3082" s="326" t="s">
        <v>890</v>
      </c>
      <c r="C3082" s="327">
        <v>43</v>
      </c>
      <c r="D3082" s="322"/>
      <c r="E3082" s="187">
        <v>426</v>
      </c>
      <c r="F3082" s="230"/>
      <c r="G3082" s="328"/>
      <c r="H3082" s="199">
        <f>H3083+H3084</f>
        <v>120000</v>
      </c>
      <c r="I3082" s="199">
        <f>I3083+I3084</f>
        <v>95000</v>
      </c>
      <c r="J3082" s="199">
        <f>J3083+J3084</f>
        <v>0</v>
      </c>
      <c r="K3082" s="199">
        <f t="shared" si="1381"/>
        <v>25000</v>
      </c>
    </row>
    <row r="3083" spans="1:11" ht="15" x14ac:dyDescent="0.2">
      <c r="A3083" s="213" t="s">
        <v>940</v>
      </c>
      <c r="B3083" s="213" t="s">
        <v>890</v>
      </c>
      <c r="C3083" s="214">
        <v>43</v>
      </c>
      <c r="D3083" s="215" t="s">
        <v>25</v>
      </c>
      <c r="E3083" s="188">
        <v>4262</v>
      </c>
      <c r="F3083" s="228" t="s">
        <v>135</v>
      </c>
      <c r="H3083" s="222">
        <v>100000</v>
      </c>
      <c r="I3083" s="222">
        <v>95000</v>
      </c>
      <c r="J3083" s="222"/>
      <c r="K3083" s="222">
        <f t="shared" si="1381"/>
        <v>5000</v>
      </c>
    </row>
    <row r="3084" spans="1:11" ht="15" x14ac:dyDescent="0.2">
      <c r="A3084" s="213" t="s">
        <v>940</v>
      </c>
      <c r="B3084" s="213" t="s">
        <v>890</v>
      </c>
      <c r="C3084" s="214">
        <v>43</v>
      </c>
      <c r="D3084" s="215" t="s">
        <v>25</v>
      </c>
      <c r="E3084" s="188">
        <v>4264</v>
      </c>
      <c r="F3084" s="228" t="s">
        <v>789</v>
      </c>
      <c r="H3084" s="222">
        <v>20000</v>
      </c>
      <c r="I3084" s="222"/>
      <c r="J3084" s="222"/>
      <c r="K3084" s="222">
        <f t="shared" si="1381"/>
        <v>20000</v>
      </c>
    </row>
    <row r="3085" spans="1:11" s="152" customFormat="1" x14ac:dyDescent="0.2">
      <c r="A3085" s="302" t="s">
        <v>940</v>
      </c>
      <c r="B3085" s="302" t="s">
        <v>890</v>
      </c>
      <c r="C3085" s="285">
        <v>43</v>
      </c>
      <c r="D3085" s="285"/>
      <c r="E3085" s="286">
        <v>44</v>
      </c>
      <c r="F3085" s="287"/>
      <c r="G3085" s="288"/>
      <c r="H3085" s="289">
        <f t="shared" ref="H3085:J3095" si="1383">H3086</f>
        <v>1000</v>
      </c>
      <c r="I3085" s="289">
        <f t="shared" si="1383"/>
        <v>1000</v>
      </c>
      <c r="J3085" s="289">
        <f t="shared" si="1383"/>
        <v>0</v>
      </c>
      <c r="K3085" s="289">
        <f t="shared" si="1381"/>
        <v>0</v>
      </c>
    </row>
    <row r="3086" spans="1:11" x14ac:dyDescent="0.2">
      <c r="A3086" s="326" t="s">
        <v>940</v>
      </c>
      <c r="B3086" s="326" t="s">
        <v>890</v>
      </c>
      <c r="C3086" s="327">
        <v>43</v>
      </c>
      <c r="D3086" s="322"/>
      <c r="E3086" s="187">
        <v>441</v>
      </c>
      <c r="F3086" s="230"/>
      <c r="G3086" s="328"/>
      <c r="H3086" s="199">
        <f t="shared" si="1383"/>
        <v>1000</v>
      </c>
      <c r="I3086" s="199">
        <f t="shared" si="1383"/>
        <v>1000</v>
      </c>
      <c r="J3086" s="199">
        <f t="shared" si="1383"/>
        <v>0</v>
      </c>
      <c r="K3086" s="199">
        <f t="shared" si="1381"/>
        <v>0</v>
      </c>
    </row>
    <row r="3087" spans="1:11" s="152" customFormat="1" x14ac:dyDescent="0.2">
      <c r="A3087" s="213" t="s">
        <v>940</v>
      </c>
      <c r="B3087" s="213" t="s">
        <v>890</v>
      </c>
      <c r="C3087" s="214">
        <v>43</v>
      </c>
      <c r="D3087" s="215" t="s">
        <v>25</v>
      </c>
      <c r="E3087" s="188">
        <v>4411</v>
      </c>
      <c r="F3087" s="228" t="s">
        <v>812</v>
      </c>
      <c r="G3087" s="208"/>
      <c r="H3087" s="222">
        <v>1000</v>
      </c>
      <c r="I3087" s="222">
        <v>1000</v>
      </c>
      <c r="J3087" s="222"/>
      <c r="K3087" s="222">
        <f t="shared" si="1381"/>
        <v>0</v>
      </c>
    </row>
    <row r="3088" spans="1:11" x14ac:dyDescent="0.2">
      <c r="A3088" s="302" t="s">
        <v>940</v>
      </c>
      <c r="B3088" s="302" t="s">
        <v>890</v>
      </c>
      <c r="C3088" s="285">
        <v>43</v>
      </c>
      <c r="D3088" s="285"/>
      <c r="E3088" s="286">
        <v>45</v>
      </c>
      <c r="F3088" s="287"/>
      <c r="G3088" s="288"/>
      <c r="H3088" s="289">
        <f>H3089+H3091+H3093+H3095</f>
        <v>22000</v>
      </c>
      <c r="I3088" s="289">
        <f>I3089+I3091+I3093+I3095</f>
        <v>0</v>
      </c>
      <c r="J3088" s="289">
        <f>J3089+J3091+J3093+J3095</f>
        <v>0</v>
      </c>
      <c r="K3088" s="289">
        <f t="shared" si="1381"/>
        <v>22000</v>
      </c>
    </row>
    <row r="3089" spans="1:11" x14ac:dyDescent="0.2">
      <c r="A3089" s="326" t="s">
        <v>940</v>
      </c>
      <c r="B3089" s="326" t="s">
        <v>890</v>
      </c>
      <c r="C3089" s="327">
        <v>43</v>
      </c>
      <c r="D3089" s="322"/>
      <c r="E3089" s="187">
        <v>451</v>
      </c>
      <c r="F3089" s="230"/>
      <c r="G3089" s="328"/>
      <c r="H3089" s="199">
        <f t="shared" si="1383"/>
        <v>10000</v>
      </c>
      <c r="I3089" s="199">
        <f t="shared" si="1383"/>
        <v>0</v>
      </c>
      <c r="J3089" s="199">
        <f t="shared" si="1383"/>
        <v>0</v>
      </c>
      <c r="K3089" s="199">
        <f t="shared" si="1381"/>
        <v>10000</v>
      </c>
    </row>
    <row r="3090" spans="1:11" ht="15" x14ac:dyDescent="0.2">
      <c r="A3090" s="213" t="s">
        <v>940</v>
      </c>
      <c r="B3090" s="213" t="s">
        <v>890</v>
      </c>
      <c r="C3090" s="214">
        <v>43</v>
      </c>
      <c r="D3090" s="215" t="s">
        <v>25</v>
      </c>
      <c r="E3090" s="188">
        <v>4511</v>
      </c>
      <c r="F3090" s="228" t="s">
        <v>136</v>
      </c>
      <c r="H3090" s="222">
        <v>10000</v>
      </c>
      <c r="I3090" s="222"/>
      <c r="J3090" s="222"/>
      <c r="K3090" s="222">
        <f t="shared" si="1381"/>
        <v>10000</v>
      </c>
    </row>
    <row r="3091" spans="1:11" x14ac:dyDescent="0.2">
      <c r="A3091" s="326" t="s">
        <v>940</v>
      </c>
      <c r="B3091" s="326" t="s">
        <v>890</v>
      </c>
      <c r="C3091" s="327">
        <v>43</v>
      </c>
      <c r="D3091" s="322"/>
      <c r="E3091" s="187">
        <v>452</v>
      </c>
      <c r="F3091" s="230"/>
      <c r="G3091" s="328"/>
      <c r="H3091" s="199">
        <f t="shared" si="1383"/>
        <v>10000</v>
      </c>
      <c r="I3091" s="199">
        <f t="shared" si="1383"/>
        <v>0</v>
      </c>
      <c r="J3091" s="199">
        <f t="shared" si="1383"/>
        <v>0</v>
      </c>
      <c r="K3091" s="199">
        <f t="shared" si="1381"/>
        <v>10000</v>
      </c>
    </row>
    <row r="3092" spans="1:11" s="152" customFormat="1" x14ac:dyDescent="0.2">
      <c r="A3092" s="213" t="s">
        <v>940</v>
      </c>
      <c r="B3092" s="213" t="s">
        <v>890</v>
      </c>
      <c r="C3092" s="214">
        <v>43</v>
      </c>
      <c r="D3092" s="215" t="s">
        <v>25</v>
      </c>
      <c r="E3092" s="188">
        <v>4521</v>
      </c>
      <c r="F3092" s="228" t="s">
        <v>137</v>
      </c>
      <c r="G3092" s="208"/>
      <c r="H3092" s="222">
        <v>10000</v>
      </c>
      <c r="I3092" s="222"/>
      <c r="J3092" s="222"/>
      <c r="K3092" s="222">
        <f t="shared" si="1381"/>
        <v>10000</v>
      </c>
    </row>
    <row r="3093" spans="1:11" x14ac:dyDescent="0.2">
      <c r="A3093" s="326" t="s">
        <v>940</v>
      </c>
      <c r="B3093" s="326" t="s">
        <v>890</v>
      </c>
      <c r="C3093" s="327">
        <v>43</v>
      </c>
      <c r="D3093" s="322"/>
      <c r="E3093" s="187">
        <v>453</v>
      </c>
      <c r="F3093" s="230"/>
      <c r="G3093" s="328"/>
      <c r="H3093" s="199">
        <f t="shared" si="1383"/>
        <v>1000</v>
      </c>
      <c r="I3093" s="199">
        <f t="shared" si="1383"/>
        <v>0</v>
      </c>
      <c r="J3093" s="199">
        <f t="shared" si="1383"/>
        <v>0</v>
      </c>
      <c r="K3093" s="199">
        <f t="shared" si="1381"/>
        <v>1000</v>
      </c>
    </row>
    <row r="3094" spans="1:11" ht="15" x14ac:dyDescent="0.2">
      <c r="A3094" s="213" t="s">
        <v>940</v>
      </c>
      <c r="B3094" s="213" t="s">
        <v>890</v>
      </c>
      <c r="C3094" s="214">
        <v>43</v>
      </c>
      <c r="D3094" s="215" t="s">
        <v>25</v>
      </c>
      <c r="E3094" s="188">
        <v>4531</v>
      </c>
      <c r="F3094" s="228" t="s">
        <v>145</v>
      </c>
      <c r="H3094" s="222">
        <v>1000</v>
      </c>
      <c r="I3094" s="222"/>
      <c r="J3094" s="222"/>
      <c r="K3094" s="222">
        <f t="shared" si="1381"/>
        <v>1000</v>
      </c>
    </row>
    <row r="3095" spans="1:11" s="152" customFormat="1" x14ac:dyDescent="0.2">
      <c r="A3095" s="326" t="s">
        <v>940</v>
      </c>
      <c r="B3095" s="326" t="s">
        <v>890</v>
      </c>
      <c r="C3095" s="327">
        <v>43</v>
      </c>
      <c r="D3095" s="322"/>
      <c r="E3095" s="187">
        <v>454</v>
      </c>
      <c r="F3095" s="230"/>
      <c r="G3095" s="328"/>
      <c r="H3095" s="199">
        <f t="shared" si="1383"/>
        <v>1000</v>
      </c>
      <c r="I3095" s="199">
        <f t="shared" si="1383"/>
        <v>0</v>
      </c>
      <c r="J3095" s="199">
        <f t="shared" si="1383"/>
        <v>0</v>
      </c>
      <c r="K3095" s="199">
        <f t="shared" si="1381"/>
        <v>1000</v>
      </c>
    </row>
    <row r="3096" spans="1:11" ht="30" x14ac:dyDescent="0.2">
      <c r="A3096" s="213" t="s">
        <v>940</v>
      </c>
      <c r="B3096" s="213" t="s">
        <v>890</v>
      </c>
      <c r="C3096" s="214">
        <v>43</v>
      </c>
      <c r="D3096" s="215" t="s">
        <v>25</v>
      </c>
      <c r="E3096" s="188">
        <v>4541</v>
      </c>
      <c r="F3096" s="228" t="s">
        <v>791</v>
      </c>
      <c r="H3096" s="222">
        <v>1000</v>
      </c>
      <c r="I3096" s="222"/>
      <c r="J3096" s="222"/>
      <c r="K3096" s="222">
        <f t="shared" si="1381"/>
        <v>1000</v>
      </c>
    </row>
    <row r="3097" spans="1:11" x14ac:dyDescent="0.2">
      <c r="A3097" s="302" t="s">
        <v>940</v>
      </c>
      <c r="B3097" s="302" t="s">
        <v>890</v>
      </c>
      <c r="C3097" s="285">
        <v>51</v>
      </c>
      <c r="D3097" s="285"/>
      <c r="E3097" s="286">
        <v>32</v>
      </c>
      <c r="F3097" s="287"/>
      <c r="G3097" s="288"/>
      <c r="H3097" s="289">
        <f t="shared" ref="H3097:J3098" si="1384">H3098</f>
        <v>1200000</v>
      </c>
      <c r="I3097" s="289">
        <f t="shared" si="1384"/>
        <v>0</v>
      </c>
      <c r="J3097" s="289">
        <f t="shared" si="1384"/>
        <v>0</v>
      </c>
      <c r="K3097" s="289">
        <f t="shared" si="1381"/>
        <v>1200000</v>
      </c>
    </row>
    <row r="3098" spans="1:11" x14ac:dyDescent="0.2">
      <c r="A3098" s="326" t="s">
        <v>940</v>
      </c>
      <c r="B3098" s="326" t="s">
        <v>890</v>
      </c>
      <c r="C3098" s="327">
        <v>51</v>
      </c>
      <c r="D3098" s="322"/>
      <c r="E3098" s="187">
        <v>323</v>
      </c>
      <c r="F3098" s="230"/>
      <c r="G3098" s="328"/>
      <c r="H3098" s="199">
        <f t="shared" si="1384"/>
        <v>1200000</v>
      </c>
      <c r="I3098" s="199">
        <f t="shared" si="1384"/>
        <v>0</v>
      </c>
      <c r="J3098" s="199">
        <f t="shared" si="1384"/>
        <v>0</v>
      </c>
      <c r="K3098" s="199">
        <f t="shared" si="1381"/>
        <v>1200000</v>
      </c>
    </row>
    <row r="3099" spans="1:11" s="152" customFormat="1" x14ac:dyDescent="0.2">
      <c r="A3099" s="213" t="s">
        <v>940</v>
      </c>
      <c r="B3099" s="213" t="s">
        <v>890</v>
      </c>
      <c r="C3099" s="214">
        <v>51</v>
      </c>
      <c r="D3099" s="215" t="s">
        <v>25</v>
      </c>
      <c r="E3099" s="188">
        <v>3232</v>
      </c>
      <c r="F3099" s="228" t="s">
        <v>118</v>
      </c>
      <c r="G3099" s="208"/>
      <c r="H3099" s="222">
        <v>1200000</v>
      </c>
      <c r="I3099" s="222"/>
      <c r="J3099" s="222"/>
      <c r="K3099" s="222">
        <f t="shared" si="1381"/>
        <v>1200000</v>
      </c>
    </row>
    <row r="3100" spans="1:11" ht="67.5" x14ac:dyDescent="0.2">
      <c r="A3100" s="296" t="s">
        <v>940</v>
      </c>
      <c r="B3100" s="296" t="s">
        <v>592</v>
      </c>
      <c r="C3100" s="296"/>
      <c r="D3100" s="296"/>
      <c r="E3100" s="297"/>
      <c r="F3100" s="299" t="s">
        <v>420</v>
      </c>
      <c r="G3100" s="300" t="s">
        <v>688</v>
      </c>
      <c r="H3100" s="301">
        <f>H3101+H3104+H3107</f>
        <v>15950000</v>
      </c>
      <c r="I3100" s="301">
        <f>I3101+I3104+I3107</f>
        <v>1896000</v>
      </c>
      <c r="J3100" s="301">
        <f>J3101+J3104+J3107</f>
        <v>1896000</v>
      </c>
      <c r="K3100" s="301">
        <f t="shared" si="1381"/>
        <v>15950000</v>
      </c>
    </row>
    <row r="3101" spans="1:11" x14ac:dyDescent="0.2">
      <c r="A3101" s="330" t="s">
        <v>940</v>
      </c>
      <c r="B3101" s="330" t="s">
        <v>592</v>
      </c>
      <c r="C3101" s="285">
        <v>11</v>
      </c>
      <c r="D3101" s="330"/>
      <c r="E3101" s="286">
        <v>54</v>
      </c>
      <c r="F3101" s="287"/>
      <c r="G3101" s="287"/>
      <c r="H3101" s="317">
        <f t="shared" ref="H3101:J3108" si="1385">H3102</f>
        <v>11000000</v>
      </c>
      <c r="I3101" s="317">
        <f t="shared" si="1385"/>
        <v>0</v>
      </c>
      <c r="J3101" s="317">
        <f t="shared" si="1385"/>
        <v>1896000</v>
      </c>
      <c r="K3101" s="317">
        <f t="shared" si="1381"/>
        <v>12896000</v>
      </c>
    </row>
    <row r="3102" spans="1:11" s="152" customFormat="1" x14ac:dyDescent="0.2">
      <c r="A3102" s="326" t="s">
        <v>940</v>
      </c>
      <c r="B3102" s="326" t="s">
        <v>592</v>
      </c>
      <c r="C3102" s="327">
        <v>11</v>
      </c>
      <c r="D3102" s="322"/>
      <c r="E3102" s="187">
        <v>541</v>
      </c>
      <c r="F3102" s="230"/>
      <c r="G3102" s="328"/>
      <c r="H3102" s="199">
        <f t="shared" si="1385"/>
        <v>11000000</v>
      </c>
      <c r="I3102" s="199">
        <f t="shared" si="1385"/>
        <v>0</v>
      </c>
      <c r="J3102" s="199">
        <f t="shared" si="1385"/>
        <v>1896000</v>
      </c>
      <c r="K3102" s="199">
        <f t="shared" si="1381"/>
        <v>12896000</v>
      </c>
    </row>
    <row r="3103" spans="1:11" ht="30" x14ac:dyDescent="0.2">
      <c r="A3103" s="213" t="s">
        <v>940</v>
      </c>
      <c r="B3103" s="213" t="s">
        <v>592</v>
      </c>
      <c r="C3103" s="214">
        <v>11</v>
      </c>
      <c r="D3103" s="215" t="s">
        <v>25</v>
      </c>
      <c r="E3103" s="188">
        <v>5413</v>
      </c>
      <c r="F3103" s="228" t="s">
        <v>775</v>
      </c>
      <c r="H3103" s="222">
        <v>11000000</v>
      </c>
      <c r="I3103" s="222"/>
      <c r="J3103" s="222">
        <v>1896000</v>
      </c>
      <c r="K3103" s="222">
        <f t="shared" si="1381"/>
        <v>12896000</v>
      </c>
    </row>
    <row r="3104" spans="1:11" s="152" customFormat="1" x14ac:dyDescent="0.2">
      <c r="A3104" s="330" t="s">
        <v>940</v>
      </c>
      <c r="B3104" s="330" t="s">
        <v>592</v>
      </c>
      <c r="C3104" s="285">
        <v>43</v>
      </c>
      <c r="D3104" s="330"/>
      <c r="E3104" s="286">
        <v>34</v>
      </c>
      <c r="F3104" s="287"/>
      <c r="G3104" s="287"/>
      <c r="H3104" s="317">
        <f t="shared" si="1385"/>
        <v>750000</v>
      </c>
      <c r="I3104" s="317">
        <f t="shared" si="1385"/>
        <v>0</v>
      </c>
      <c r="J3104" s="317">
        <f t="shared" si="1385"/>
        <v>0</v>
      </c>
      <c r="K3104" s="317">
        <f t="shared" si="1381"/>
        <v>750000</v>
      </c>
    </row>
    <row r="3105" spans="1:11" x14ac:dyDescent="0.2">
      <c r="A3105" s="326" t="s">
        <v>940</v>
      </c>
      <c r="B3105" s="326" t="s">
        <v>592</v>
      </c>
      <c r="C3105" s="327">
        <v>43</v>
      </c>
      <c r="D3105" s="322"/>
      <c r="E3105" s="187">
        <v>342</v>
      </c>
      <c r="F3105" s="230"/>
      <c r="G3105" s="328"/>
      <c r="H3105" s="199">
        <f t="shared" si="1385"/>
        <v>750000</v>
      </c>
      <c r="I3105" s="199">
        <f t="shared" si="1385"/>
        <v>0</v>
      </c>
      <c r="J3105" s="199">
        <f t="shared" si="1385"/>
        <v>0</v>
      </c>
      <c r="K3105" s="199">
        <f t="shared" si="1381"/>
        <v>750000</v>
      </c>
    </row>
    <row r="3106" spans="1:11" s="152" customFormat="1" ht="45" x14ac:dyDescent="0.2">
      <c r="A3106" s="213" t="s">
        <v>940</v>
      </c>
      <c r="B3106" s="213" t="s">
        <v>592</v>
      </c>
      <c r="C3106" s="214">
        <v>43</v>
      </c>
      <c r="D3106" s="215" t="s">
        <v>25</v>
      </c>
      <c r="E3106" s="188">
        <v>3421</v>
      </c>
      <c r="F3106" s="228" t="s">
        <v>776</v>
      </c>
      <c r="G3106" s="208"/>
      <c r="H3106" s="222">
        <v>750000</v>
      </c>
      <c r="I3106" s="222"/>
      <c r="J3106" s="222"/>
      <c r="K3106" s="222">
        <f t="shared" si="1381"/>
        <v>750000</v>
      </c>
    </row>
    <row r="3107" spans="1:11" x14ac:dyDescent="0.2">
      <c r="A3107" s="330" t="s">
        <v>940</v>
      </c>
      <c r="B3107" s="330" t="s">
        <v>592</v>
      </c>
      <c r="C3107" s="285">
        <v>43</v>
      </c>
      <c r="D3107" s="330"/>
      <c r="E3107" s="286">
        <v>54</v>
      </c>
      <c r="F3107" s="287"/>
      <c r="G3107" s="287"/>
      <c r="H3107" s="317">
        <f t="shared" si="1385"/>
        <v>4200000</v>
      </c>
      <c r="I3107" s="317">
        <f t="shared" si="1385"/>
        <v>1896000</v>
      </c>
      <c r="J3107" s="317">
        <f t="shared" si="1385"/>
        <v>0</v>
      </c>
      <c r="K3107" s="317">
        <f t="shared" si="1381"/>
        <v>2304000</v>
      </c>
    </row>
    <row r="3108" spans="1:11" x14ac:dyDescent="0.2">
      <c r="A3108" s="326" t="s">
        <v>940</v>
      </c>
      <c r="B3108" s="326" t="s">
        <v>592</v>
      </c>
      <c r="C3108" s="327">
        <v>43</v>
      </c>
      <c r="D3108" s="322"/>
      <c r="E3108" s="187">
        <v>541</v>
      </c>
      <c r="F3108" s="230"/>
      <c r="G3108" s="328"/>
      <c r="H3108" s="199">
        <f t="shared" si="1385"/>
        <v>4200000</v>
      </c>
      <c r="I3108" s="199">
        <f t="shared" si="1385"/>
        <v>1896000</v>
      </c>
      <c r="J3108" s="199">
        <f t="shared" si="1385"/>
        <v>0</v>
      </c>
      <c r="K3108" s="199">
        <f t="shared" si="1381"/>
        <v>2304000</v>
      </c>
    </row>
    <row r="3109" spans="1:11" s="152" customFormat="1" ht="30" x14ac:dyDescent="0.2">
      <c r="A3109" s="213" t="s">
        <v>940</v>
      </c>
      <c r="B3109" s="213" t="s">
        <v>592</v>
      </c>
      <c r="C3109" s="214">
        <v>43</v>
      </c>
      <c r="D3109" s="215" t="s">
        <v>25</v>
      </c>
      <c r="E3109" s="188">
        <v>5413</v>
      </c>
      <c r="F3109" s="228" t="s">
        <v>775</v>
      </c>
      <c r="G3109" s="208"/>
      <c r="H3109" s="222">
        <v>4200000</v>
      </c>
      <c r="I3109" s="222">
        <v>1896000</v>
      </c>
      <c r="J3109" s="222"/>
      <c r="K3109" s="222">
        <f t="shared" si="1381"/>
        <v>2304000</v>
      </c>
    </row>
    <row r="3110" spans="1:11" ht="67.5" x14ac:dyDescent="0.2">
      <c r="A3110" s="296" t="s">
        <v>940</v>
      </c>
      <c r="B3110" s="296" t="s">
        <v>891</v>
      </c>
      <c r="C3110" s="296"/>
      <c r="D3110" s="296"/>
      <c r="E3110" s="297"/>
      <c r="F3110" s="299" t="s">
        <v>813</v>
      </c>
      <c r="G3110" s="300" t="s">
        <v>688</v>
      </c>
      <c r="H3110" s="301">
        <f>H3111+H3116</f>
        <v>356000</v>
      </c>
      <c r="I3110" s="301">
        <f>I3111+I3116</f>
        <v>356000</v>
      </c>
      <c r="J3110" s="301">
        <f>J3111+J3116</f>
        <v>0</v>
      </c>
      <c r="K3110" s="301">
        <f t="shared" si="1381"/>
        <v>0</v>
      </c>
    </row>
    <row r="3111" spans="1:11" x14ac:dyDescent="0.2">
      <c r="A3111" s="330" t="s">
        <v>940</v>
      </c>
      <c r="B3111" s="330" t="s">
        <v>891</v>
      </c>
      <c r="C3111" s="285">
        <v>43</v>
      </c>
      <c r="D3111" s="330"/>
      <c r="E3111" s="286">
        <v>31</v>
      </c>
      <c r="F3111" s="287"/>
      <c r="G3111" s="287"/>
      <c r="H3111" s="317">
        <f>H3112+H3114</f>
        <v>6000</v>
      </c>
      <c r="I3111" s="317">
        <f>I3112+I3114</f>
        <v>6000</v>
      </c>
      <c r="J3111" s="317">
        <f>J3112+J3114</f>
        <v>0</v>
      </c>
      <c r="K3111" s="317">
        <f t="shared" si="1381"/>
        <v>0</v>
      </c>
    </row>
    <row r="3112" spans="1:11" x14ac:dyDescent="0.2">
      <c r="A3112" s="326" t="s">
        <v>940</v>
      </c>
      <c r="B3112" s="326" t="s">
        <v>891</v>
      </c>
      <c r="C3112" s="327">
        <v>43</v>
      </c>
      <c r="D3112" s="322"/>
      <c r="E3112" s="187">
        <v>311</v>
      </c>
      <c r="F3112" s="230"/>
      <c r="G3112" s="328"/>
      <c r="H3112" s="199">
        <f t="shared" ref="H3112:J3112" si="1386">H3113</f>
        <v>5000</v>
      </c>
      <c r="I3112" s="199">
        <f t="shared" si="1386"/>
        <v>5000</v>
      </c>
      <c r="J3112" s="199">
        <f t="shared" si="1386"/>
        <v>0</v>
      </c>
      <c r="K3112" s="199">
        <f t="shared" si="1381"/>
        <v>0</v>
      </c>
    </row>
    <row r="3113" spans="1:11" s="152" customFormat="1" x14ac:dyDescent="0.2">
      <c r="A3113" s="213" t="s">
        <v>940</v>
      </c>
      <c r="B3113" s="213" t="s">
        <v>891</v>
      </c>
      <c r="C3113" s="214">
        <v>43</v>
      </c>
      <c r="D3113" s="215" t="s">
        <v>25</v>
      </c>
      <c r="E3113" s="188">
        <v>3111</v>
      </c>
      <c r="F3113" s="228" t="s">
        <v>19</v>
      </c>
      <c r="G3113" s="208"/>
      <c r="H3113" s="222">
        <v>5000</v>
      </c>
      <c r="I3113" s="222">
        <v>5000</v>
      </c>
      <c r="J3113" s="222"/>
      <c r="K3113" s="222">
        <f t="shared" si="1381"/>
        <v>0</v>
      </c>
    </row>
    <row r="3114" spans="1:11" x14ac:dyDescent="0.2">
      <c r="A3114" s="326" t="s">
        <v>940</v>
      </c>
      <c r="B3114" s="326" t="s">
        <v>891</v>
      </c>
      <c r="C3114" s="327">
        <v>43</v>
      </c>
      <c r="D3114" s="322"/>
      <c r="E3114" s="187">
        <v>313</v>
      </c>
      <c r="F3114" s="230"/>
      <c r="G3114" s="328"/>
      <c r="H3114" s="199">
        <f>H3115</f>
        <v>1000</v>
      </c>
      <c r="I3114" s="199">
        <f>I3115</f>
        <v>1000</v>
      </c>
      <c r="J3114" s="199">
        <f>J3115</f>
        <v>0</v>
      </c>
      <c r="K3114" s="199">
        <f t="shared" si="1381"/>
        <v>0</v>
      </c>
    </row>
    <row r="3115" spans="1:11" ht="15" x14ac:dyDescent="0.2">
      <c r="A3115" s="213" t="s">
        <v>940</v>
      </c>
      <c r="B3115" s="213" t="s">
        <v>891</v>
      </c>
      <c r="C3115" s="214">
        <v>43</v>
      </c>
      <c r="D3115" s="215" t="s">
        <v>25</v>
      </c>
      <c r="E3115" s="188">
        <v>3132</v>
      </c>
      <c r="F3115" s="228" t="s">
        <v>280</v>
      </c>
      <c r="H3115" s="222">
        <v>1000</v>
      </c>
      <c r="I3115" s="222">
        <v>1000</v>
      </c>
      <c r="J3115" s="222"/>
      <c r="K3115" s="222">
        <f t="shared" si="1381"/>
        <v>0</v>
      </c>
    </row>
    <row r="3116" spans="1:11" x14ac:dyDescent="0.2">
      <c r="A3116" s="330" t="s">
        <v>940</v>
      </c>
      <c r="B3116" s="330" t="s">
        <v>891</v>
      </c>
      <c r="C3116" s="285">
        <v>559</v>
      </c>
      <c r="D3116" s="330"/>
      <c r="E3116" s="286">
        <v>31</v>
      </c>
      <c r="F3116" s="287"/>
      <c r="G3116" s="287"/>
      <c r="H3116" s="317">
        <f>H3117+H3119</f>
        <v>350000</v>
      </c>
      <c r="I3116" s="317">
        <f>I3117+I3119</f>
        <v>350000</v>
      </c>
      <c r="J3116" s="317">
        <f>J3117+J3119</f>
        <v>0</v>
      </c>
      <c r="K3116" s="317">
        <f t="shared" si="1381"/>
        <v>0</v>
      </c>
    </row>
    <row r="3117" spans="1:11" x14ac:dyDescent="0.2">
      <c r="A3117" s="326" t="s">
        <v>940</v>
      </c>
      <c r="B3117" s="326" t="s">
        <v>891</v>
      </c>
      <c r="C3117" s="327">
        <v>559</v>
      </c>
      <c r="D3117" s="322"/>
      <c r="E3117" s="187">
        <v>311</v>
      </c>
      <c r="F3117" s="230"/>
      <c r="G3117" s="328"/>
      <c r="H3117" s="199">
        <f t="shared" ref="H3117:J3117" si="1387">H3118</f>
        <v>300000</v>
      </c>
      <c r="I3117" s="199">
        <f t="shared" si="1387"/>
        <v>300000</v>
      </c>
      <c r="J3117" s="199">
        <f t="shared" si="1387"/>
        <v>0</v>
      </c>
      <c r="K3117" s="199">
        <f t="shared" si="1381"/>
        <v>0</v>
      </c>
    </row>
    <row r="3118" spans="1:11" ht="15" x14ac:dyDescent="0.2">
      <c r="A3118" s="213" t="s">
        <v>940</v>
      </c>
      <c r="B3118" s="213" t="s">
        <v>891</v>
      </c>
      <c r="C3118" s="214">
        <v>559</v>
      </c>
      <c r="D3118" s="215" t="s">
        <v>25</v>
      </c>
      <c r="E3118" s="188">
        <v>3111</v>
      </c>
      <c r="F3118" s="228" t="s">
        <v>19</v>
      </c>
      <c r="H3118" s="222">
        <v>300000</v>
      </c>
      <c r="I3118" s="222">
        <v>300000</v>
      </c>
      <c r="J3118" s="222"/>
      <c r="K3118" s="222">
        <f t="shared" si="1381"/>
        <v>0</v>
      </c>
    </row>
    <row r="3119" spans="1:11" s="152" customFormat="1" x14ac:dyDescent="0.2">
      <c r="A3119" s="326" t="s">
        <v>940</v>
      </c>
      <c r="B3119" s="326" t="s">
        <v>891</v>
      </c>
      <c r="C3119" s="327">
        <v>559</v>
      </c>
      <c r="D3119" s="322"/>
      <c r="E3119" s="187">
        <v>313</v>
      </c>
      <c r="F3119" s="230"/>
      <c r="G3119" s="328"/>
      <c r="H3119" s="199">
        <f>H3120</f>
        <v>50000</v>
      </c>
      <c r="I3119" s="199">
        <f>I3120</f>
        <v>50000</v>
      </c>
      <c r="J3119" s="199">
        <f>J3120</f>
        <v>0</v>
      </c>
      <c r="K3119" s="199">
        <f t="shared" si="1381"/>
        <v>0</v>
      </c>
    </row>
    <row r="3120" spans="1:11" ht="15" x14ac:dyDescent="0.2">
      <c r="A3120" s="213" t="s">
        <v>940</v>
      </c>
      <c r="B3120" s="213" t="s">
        <v>891</v>
      </c>
      <c r="C3120" s="214">
        <v>559</v>
      </c>
      <c r="D3120" s="215" t="s">
        <v>25</v>
      </c>
      <c r="E3120" s="188">
        <v>3132</v>
      </c>
      <c r="F3120" s="228" t="s">
        <v>280</v>
      </c>
      <c r="H3120" s="222">
        <v>50000</v>
      </c>
      <c r="I3120" s="222">
        <v>50000</v>
      </c>
      <c r="J3120" s="222"/>
      <c r="K3120" s="222">
        <f t="shared" si="1381"/>
        <v>0</v>
      </c>
    </row>
    <row r="3121" spans="1:11" ht="67.5" x14ac:dyDescent="0.2">
      <c r="A3121" s="296" t="s">
        <v>940</v>
      </c>
      <c r="B3121" s="296" t="s">
        <v>893</v>
      </c>
      <c r="C3121" s="296"/>
      <c r="D3121" s="296"/>
      <c r="E3121" s="297"/>
      <c r="F3121" s="299" t="s">
        <v>892</v>
      </c>
      <c r="G3121" s="300" t="s">
        <v>688</v>
      </c>
      <c r="H3121" s="301">
        <f>H3122+H3129+H3143+H3149+H3152+H3159+H3173</f>
        <v>2307100</v>
      </c>
      <c r="I3121" s="301">
        <f>I3122+I3129+I3143+I3149+I3152+I3159+I3173</f>
        <v>915000</v>
      </c>
      <c r="J3121" s="301">
        <f>J3122+J3129+J3143+J3149+J3152+J3159+J3173</f>
        <v>1465000</v>
      </c>
      <c r="K3121" s="301">
        <f t="shared" si="1381"/>
        <v>2857100</v>
      </c>
    </row>
    <row r="3122" spans="1:11" s="152" customFormat="1" x14ac:dyDescent="0.2">
      <c r="A3122" s="330" t="s">
        <v>940</v>
      </c>
      <c r="B3122" s="330" t="s">
        <v>893</v>
      </c>
      <c r="C3122" s="285">
        <v>43</v>
      </c>
      <c r="D3122" s="330"/>
      <c r="E3122" s="286">
        <v>31</v>
      </c>
      <c r="F3122" s="287"/>
      <c r="G3122" s="287"/>
      <c r="H3122" s="317">
        <f>H3123+H3125+H3127</f>
        <v>53500</v>
      </c>
      <c r="I3122" s="317">
        <f>I3123+I3125+I3127</f>
        <v>0</v>
      </c>
      <c r="J3122" s="317">
        <f>J3123+J3125+J3127</f>
        <v>0</v>
      </c>
      <c r="K3122" s="317">
        <f t="shared" si="1381"/>
        <v>53500</v>
      </c>
    </row>
    <row r="3123" spans="1:11" x14ac:dyDescent="0.2">
      <c r="A3123" s="326" t="s">
        <v>940</v>
      </c>
      <c r="B3123" s="326" t="s">
        <v>893</v>
      </c>
      <c r="C3123" s="327">
        <v>43</v>
      </c>
      <c r="D3123" s="322"/>
      <c r="E3123" s="187">
        <v>311</v>
      </c>
      <c r="F3123" s="230"/>
      <c r="G3123" s="328"/>
      <c r="H3123" s="199">
        <f t="shared" ref="H3123:J3123" si="1388">H3124</f>
        <v>45000</v>
      </c>
      <c r="I3123" s="199">
        <f t="shared" si="1388"/>
        <v>0</v>
      </c>
      <c r="J3123" s="199">
        <f t="shared" si="1388"/>
        <v>0</v>
      </c>
      <c r="K3123" s="199">
        <f t="shared" si="1381"/>
        <v>45000</v>
      </c>
    </row>
    <row r="3124" spans="1:11" ht="15" x14ac:dyDescent="0.2">
      <c r="A3124" s="213" t="s">
        <v>940</v>
      </c>
      <c r="B3124" s="213" t="s">
        <v>893</v>
      </c>
      <c r="C3124" s="214">
        <v>43</v>
      </c>
      <c r="D3124" s="215" t="s">
        <v>25</v>
      </c>
      <c r="E3124" s="188">
        <v>3111</v>
      </c>
      <c r="F3124" s="228" t="s">
        <v>19</v>
      </c>
      <c r="H3124" s="222">
        <v>45000</v>
      </c>
      <c r="I3124" s="222"/>
      <c r="J3124" s="222"/>
      <c r="K3124" s="222">
        <f t="shared" si="1381"/>
        <v>45000</v>
      </c>
    </row>
    <row r="3125" spans="1:11" s="152" customFormat="1" x14ac:dyDescent="0.2">
      <c r="A3125" s="326" t="s">
        <v>940</v>
      </c>
      <c r="B3125" s="326" t="s">
        <v>893</v>
      </c>
      <c r="C3125" s="327">
        <v>43</v>
      </c>
      <c r="D3125" s="322"/>
      <c r="E3125" s="187">
        <v>312</v>
      </c>
      <c r="F3125" s="230"/>
      <c r="G3125" s="328"/>
      <c r="H3125" s="199">
        <f>H3126</f>
        <v>1000</v>
      </c>
      <c r="I3125" s="199">
        <f>I3126</f>
        <v>0</v>
      </c>
      <c r="J3125" s="199">
        <f>J3126</f>
        <v>0</v>
      </c>
      <c r="K3125" s="199">
        <f t="shared" si="1381"/>
        <v>1000</v>
      </c>
    </row>
    <row r="3126" spans="1:11" ht="15" x14ac:dyDescent="0.2">
      <c r="A3126" s="213" t="s">
        <v>940</v>
      </c>
      <c r="B3126" s="213" t="s">
        <v>893</v>
      </c>
      <c r="C3126" s="214">
        <v>43</v>
      </c>
      <c r="D3126" s="215" t="s">
        <v>25</v>
      </c>
      <c r="E3126" s="188">
        <v>3121</v>
      </c>
      <c r="F3126" s="228" t="s">
        <v>138</v>
      </c>
      <c r="H3126" s="222">
        <v>1000</v>
      </c>
      <c r="I3126" s="222"/>
      <c r="J3126" s="222"/>
      <c r="K3126" s="222">
        <f t="shared" si="1381"/>
        <v>1000</v>
      </c>
    </row>
    <row r="3127" spans="1:11" s="152" customFormat="1" x14ac:dyDescent="0.2">
      <c r="A3127" s="326" t="s">
        <v>940</v>
      </c>
      <c r="B3127" s="326" t="s">
        <v>893</v>
      </c>
      <c r="C3127" s="327">
        <v>43</v>
      </c>
      <c r="D3127" s="322"/>
      <c r="E3127" s="187">
        <v>313</v>
      </c>
      <c r="F3127" s="230"/>
      <c r="G3127" s="328"/>
      <c r="H3127" s="199">
        <f>H3128</f>
        <v>7500</v>
      </c>
      <c r="I3127" s="199">
        <f>I3128</f>
        <v>0</v>
      </c>
      <c r="J3127" s="199">
        <f>J3128</f>
        <v>0</v>
      </c>
      <c r="K3127" s="199">
        <f t="shared" si="1381"/>
        <v>7500</v>
      </c>
    </row>
    <row r="3128" spans="1:11" ht="15" x14ac:dyDescent="0.2">
      <c r="A3128" s="213" t="s">
        <v>940</v>
      </c>
      <c r="B3128" s="213" t="s">
        <v>893</v>
      </c>
      <c r="C3128" s="214">
        <v>43</v>
      </c>
      <c r="D3128" s="215" t="s">
        <v>25</v>
      </c>
      <c r="E3128" s="188">
        <v>3132</v>
      </c>
      <c r="F3128" s="228" t="s">
        <v>280</v>
      </c>
      <c r="H3128" s="222">
        <v>7500</v>
      </c>
      <c r="I3128" s="222"/>
      <c r="J3128" s="222"/>
      <c r="K3128" s="222">
        <f t="shared" si="1381"/>
        <v>7500</v>
      </c>
    </row>
    <row r="3129" spans="1:11" s="152" customFormat="1" x14ac:dyDescent="0.2">
      <c r="A3129" s="330" t="s">
        <v>940</v>
      </c>
      <c r="B3129" s="330" t="s">
        <v>893</v>
      </c>
      <c r="C3129" s="285">
        <v>43</v>
      </c>
      <c r="D3129" s="330"/>
      <c r="E3129" s="286">
        <v>32</v>
      </c>
      <c r="F3129" s="287"/>
      <c r="G3129" s="287"/>
      <c r="H3129" s="317">
        <f>H3130+H3134+H3136+H3141</f>
        <v>29100</v>
      </c>
      <c r="I3129" s="317">
        <f>I3130+I3134+I3136+I3141</f>
        <v>0</v>
      </c>
      <c r="J3129" s="317">
        <f>J3130+J3134+J3136+J3141</f>
        <v>0</v>
      </c>
      <c r="K3129" s="317">
        <f t="shared" si="1381"/>
        <v>29100</v>
      </c>
    </row>
    <row r="3130" spans="1:11" x14ac:dyDescent="0.2">
      <c r="A3130" s="326" t="s">
        <v>940</v>
      </c>
      <c r="B3130" s="326" t="s">
        <v>893</v>
      </c>
      <c r="C3130" s="327">
        <v>43</v>
      </c>
      <c r="D3130" s="322"/>
      <c r="E3130" s="187">
        <v>321</v>
      </c>
      <c r="F3130" s="230"/>
      <c r="G3130" s="328"/>
      <c r="H3130" s="199">
        <f>H3131+H3132+H3133</f>
        <v>4100</v>
      </c>
      <c r="I3130" s="199">
        <f>I3131+I3132+I3133</f>
        <v>0</v>
      </c>
      <c r="J3130" s="199">
        <f>J3131+J3132+J3133</f>
        <v>0</v>
      </c>
      <c r="K3130" s="199">
        <f t="shared" si="1381"/>
        <v>4100</v>
      </c>
    </row>
    <row r="3131" spans="1:11" s="152" customFormat="1" x14ac:dyDescent="0.2">
      <c r="A3131" s="213" t="s">
        <v>940</v>
      </c>
      <c r="B3131" s="213" t="s">
        <v>893</v>
      </c>
      <c r="C3131" s="214">
        <v>43</v>
      </c>
      <c r="D3131" s="215" t="s">
        <v>25</v>
      </c>
      <c r="E3131" s="188">
        <v>3211</v>
      </c>
      <c r="F3131" s="228" t="s">
        <v>110</v>
      </c>
      <c r="G3131" s="208"/>
      <c r="H3131" s="222">
        <v>3000</v>
      </c>
      <c r="I3131" s="222"/>
      <c r="J3131" s="222"/>
      <c r="K3131" s="222">
        <f t="shared" si="1381"/>
        <v>3000</v>
      </c>
    </row>
    <row r="3132" spans="1:11" ht="30" x14ac:dyDescent="0.2">
      <c r="A3132" s="213" t="s">
        <v>940</v>
      </c>
      <c r="B3132" s="213" t="s">
        <v>893</v>
      </c>
      <c r="C3132" s="214">
        <v>43</v>
      </c>
      <c r="D3132" s="215" t="s">
        <v>25</v>
      </c>
      <c r="E3132" s="188">
        <v>3212</v>
      </c>
      <c r="F3132" s="228" t="s">
        <v>111</v>
      </c>
      <c r="H3132" s="222">
        <v>1000</v>
      </c>
      <c r="I3132" s="222"/>
      <c r="J3132" s="222"/>
      <c r="K3132" s="222">
        <f t="shared" si="1381"/>
        <v>1000</v>
      </c>
    </row>
    <row r="3133" spans="1:11" ht="15" x14ac:dyDescent="0.2">
      <c r="A3133" s="213" t="s">
        <v>940</v>
      </c>
      <c r="B3133" s="213" t="s">
        <v>893</v>
      </c>
      <c r="C3133" s="214">
        <v>43</v>
      </c>
      <c r="D3133" s="215" t="s">
        <v>25</v>
      </c>
      <c r="E3133" s="188">
        <v>3214</v>
      </c>
      <c r="F3133" s="228" t="s">
        <v>234</v>
      </c>
      <c r="H3133" s="222">
        <v>100</v>
      </c>
      <c r="I3133" s="222"/>
      <c r="J3133" s="222"/>
      <c r="K3133" s="222">
        <f t="shared" si="1381"/>
        <v>100</v>
      </c>
    </row>
    <row r="3134" spans="1:11" s="152" customFormat="1" x14ac:dyDescent="0.2">
      <c r="A3134" s="326" t="s">
        <v>940</v>
      </c>
      <c r="B3134" s="326" t="s">
        <v>893</v>
      </c>
      <c r="C3134" s="327">
        <v>43</v>
      </c>
      <c r="D3134" s="322"/>
      <c r="E3134" s="187">
        <v>322</v>
      </c>
      <c r="F3134" s="230"/>
      <c r="G3134" s="328"/>
      <c r="H3134" s="199">
        <f>H3135</f>
        <v>500</v>
      </c>
      <c r="I3134" s="199">
        <f>I3135</f>
        <v>0</v>
      </c>
      <c r="J3134" s="199">
        <f>J3135</f>
        <v>0</v>
      </c>
      <c r="K3134" s="199">
        <f t="shared" si="1381"/>
        <v>500</v>
      </c>
    </row>
    <row r="3135" spans="1:11" ht="15" x14ac:dyDescent="0.2">
      <c r="A3135" s="213" t="s">
        <v>940</v>
      </c>
      <c r="B3135" s="213" t="s">
        <v>893</v>
      </c>
      <c r="C3135" s="214">
        <v>43</v>
      </c>
      <c r="D3135" s="215" t="s">
        <v>25</v>
      </c>
      <c r="E3135" s="188">
        <v>3223</v>
      </c>
      <c r="F3135" s="228" t="s">
        <v>115</v>
      </c>
      <c r="H3135" s="222">
        <v>500</v>
      </c>
      <c r="I3135" s="222"/>
      <c r="J3135" s="222"/>
      <c r="K3135" s="222">
        <f t="shared" si="1381"/>
        <v>500</v>
      </c>
    </row>
    <row r="3136" spans="1:11" x14ac:dyDescent="0.2">
      <c r="A3136" s="326" t="s">
        <v>940</v>
      </c>
      <c r="B3136" s="326" t="s">
        <v>893</v>
      </c>
      <c r="C3136" s="327">
        <v>43</v>
      </c>
      <c r="D3136" s="322"/>
      <c r="E3136" s="187">
        <v>323</v>
      </c>
      <c r="F3136" s="230"/>
      <c r="G3136" s="328"/>
      <c r="H3136" s="199">
        <f>H3137+H3138+H3139+H3140</f>
        <v>23500</v>
      </c>
      <c r="I3136" s="199">
        <f>I3137+I3138+I3139+I3140</f>
        <v>0</v>
      </c>
      <c r="J3136" s="199">
        <f>J3137+J3138+J3139+J3140</f>
        <v>0</v>
      </c>
      <c r="K3136" s="199">
        <f t="shared" si="1381"/>
        <v>23500</v>
      </c>
    </row>
    <row r="3137" spans="1:11" ht="15" x14ac:dyDescent="0.2">
      <c r="A3137" s="213" t="s">
        <v>940</v>
      </c>
      <c r="B3137" s="213" t="s">
        <v>893</v>
      </c>
      <c r="C3137" s="214">
        <v>43</v>
      </c>
      <c r="D3137" s="215" t="s">
        <v>25</v>
      </c>
      <c r="E3137" s="188">
        <v>3231</v>
      </c>
      <c r="F3137" s="228" t="s">
        <v>117</v>
      </c>
      <c r="H3137" s="222">
        <v>1000</v>
      </c>
      <c r="I3137" s="222"/>
      <c r="J3137" s="222"/>
      <c r="K3137" s="222">
        <f t="shared" si="1381"/>
        <v>1000</v>
      </c>
    </row>
    <row r="3138" spans="1:11" s="152" customFormat="1" x14ac:dyDescent="0.2">
      <c r="A3138" s="213" t="s">
        <v>940</v>
      </c>
      <c r="B3138" s="213" t="s">
        <v>893</v>
      </c>
      <c r="C3138" s="214">
        <v>43</v>
      </c>
      <c r="D3138" s="215" t="s">
        <v>25</v>
      </c>
      <c r="E3138" s="188">
        <v>3233</v>
      </c>
      <c r="F3138" s="228" t="s">
        <v>119</v>
      </c>
      <c r="G3138" s="208"/>
      <c r="H3138" s="222">
        <v>1500</v>
      </c>
      <c r="I3138" s="222"/>
      <c r="J3138" s="222"/>
      <c r="K3138" s="222">
        <f t="shared" si="1381"/>
        <v>1500</v>
      </c>
    </row>
    <row r="3139" spans="1:11" ht="15" x14ac:dyDescent="0.2">
      <c r="A3139" s="213" t="s">
        <v>940</v>
      </c>
      <c r="B3139" s="213" t="s">
        <v>893</v>
      </c>
      <c r="C3139" s="214">
        <v>43</v>
      </c>
      <c r="D3139" s="215" t="s">
        <v>25</v>
      </c>
      <c r="E3139" s="188">
        <v>3237</v>
      </c>
      <c r="F3139" s="228" t="s">
        <v>36</v>
      </c>
      <c r="H3139" s="222">
        <v>20000</v>
      </c>
      <c r="I3139" s="222"/>
      <c r="J3139" s="222"/>
      <c r="K3139" s="222">
        <f t="shared" ref="K3139:K3202" si="1389">H3139-I3139+J3139</f>
        <v>20000</v>
      </c>
    </row>
    <row r="3140" spans="1:11" s="152" customFormat="1" x14ac:dyDescent="0.2">
      <c r="A3140" s="213" t="s">
        <v>940</v>
      </c>
      <c r="B3140" s="213" t="s">
        <v>893</v>
      </c>
      <c r="C3140" s="214">
        <v>43</v>
      </c>
      <c r="D3140" s="215" t="s">
        <v>25</v>
      </c>
      <c r="E3140" s="188">
        <v>3239</v>
      </c>
      <c r="F3140" s="228" t="s">
        <v>773</v>
      </c>
      <c r="G3140" s="208"/>
      <c r="H3140" s="222">
        <v>1000</v>
      </c>
      <c r="I3140" s="222"/>
      <c r="J3140" s="222"/>
      <c r="K3140" s="222">
        <f t="shared" si="1389"/>
        <v>1000</v>
      </c>
    </row>
    <row r="3141" spans="1:11" x14ac:dyDescent="0.2">
      <c r="A3141" s="326" t="s">
        <v>940</v>
      </c>
      <c r="B3141" s="326" t="s">
        <v>893</v>
      </c>
      <c r="C3141" s="327">
        <v>43</v>
      </c>
      <c r="D3141" s="322"/>
      <c r="E3141" s="187">
        <v>329</v>
      </c>
      <c r="F3141" s="230"/>
      <c r="G3141" s="328"/>
      <c r="H3141" s="199">
        <f>H3142</f>
        <v>1000</v>
      </c>
      <c r="I3141" s="199">
        <f>I3142</f>
        <v>0</v>
      </c>
      <c r="J3141" s="199">
        <f>J3142</f>
        <v>0</v>
      </c>
      <c r="K3141" s="199">
        <f t="shared" si="1389"/>
        <v>1000</v>
      </c>
    </row>
    <row r="3142" spans="1:11" ht="15" x14ac:dyDescent="0.2">
      <c r="A3142" s="213" t="s">
        <v>940</v>
      </c>
      <c r="B3142" s="213" t="s">
        <v>893</v>
      </c>
      <c r="C3142" s="214">
        <v>43</v>
      </c>
      <c r="D3142" s="215" t="s">
        <v>25</v>
      </c>
      <c r="E3142" s="188">
        <v>3293</v>
      </c>
      <c r="F3142" s="228" t="s">
        <v>124</v>
      </c>
      <c r="H3142" s="222">
        <v>1000</v>
      </c>
      <c r="I3142" s="222"/>
      <c r="J3142" s="222"/>
      <c r="K3142" s="222">
        <f t="shared" si="1389"/>
        <v>1000</v>
      </c>
    </row>
    <row r="3143" spans="1:11" x14ac:dyDescent="0.2">
      <c r="A3143" s="330" t="s">
        <v>940</v>
      </c>
      <c r="B3143" s="330" t="s">
        <v>893</v>
      </c>
      <c r="C3143" s="285">
        <v>43</v>
      </c>
      <c r="D3143" s="330"/>
      <c r="E3143" s="286">
        <v>42</v>
      </c>
      <c r="F3143" s="287"/>
      <c r="G3143" s="287"/>
      <c r="H3143" s="317">
        <f>H3144+H3147</f>
        <v>26000</v>
      </c>
      <c r="I3143" s="317">
        <f t="shared" ref="I3143:J3143" si="1390">I3144+I3147</f>
        <v>0</v>
      </c>
      <c r="J3143" s="317">
        <f t="shared" si="1390"/>
        <v>270000</v>
      </c>
      <c r="K3143" s="317">
        <f t="shared" si="1389"/>
        <v>296000</v>
      </c>
    </row>
    <row r="3144" spans="1:11" x14ac:dyDescent="0.2">
      <c r="A3144" s="326" t="s">
        <v>940</v>
      </c>
      <c r="B3144" s="326" t="s">
        <v>893</v>
      </c>
      <c r="C3144" s="327">
        <v>43</v>
      </c>
      <c r="D3144" s="322"/>
      <c r="E3144" s="187">
        <v>422</v>
      </c>
      <c r="F3144" s="230"/>
      <c r="G3144" s="328"/>
      <c r="H3144" s="199">
        <f>SUM(H3145:H3146)</f>
        <v>26000</v>
      </c>
      <c r="I3144" s="199">
        <f t="shared" ref="I3144:J3144" si="1391">SUM(I3145:I3146)</f>
        <v>0</v>
      </c>
      <c r="J3144" s="199">
        <f t="shared" si="1391"/>
        <v>195000</v>
      </c>
      <c r="K3144" s="199">
        <f t="shared" si="1389"/>
        <v>221000</v>
      </c>
    </row>
    <row r="3145" spans="1:11" ht="15" x14ac:dyDescent="0.2">
      <c r="A3145" s="213" t="s">
        <v>940</v>
      </c>
      <c r="B3145" s="213" t="s">
        <v>893</v>
      </c>
      <c r="C3145" s="214">
        <v>43</v>
      </c>
      <c r="D3145" s="215" t="s">
        <v>25</v>
      </c>
      <c r="E3145" s="188">
        <v>4225</v>
      </c>
      <c r="F3145" s="228" t="s">
        <v>134</v>
      </c>
      <c r="H3145" s="392"/>
      <c r="I3145" s="392"/>
      <c r="J3145" s="392">
        <v>135000</v>
      </c>
      <c r="K3145" s="392">
        <f t="shared" si="1389"/>
        <v>135000</v>
      </c>
    </row>
    <row r="3146" spans="1:11" s="152" customFormat="1" x14ac:dyDescent="0.2">
      <c r="A3146" s="213" t="s">
        <v>940</v>
      </c>
      <c r="B3146" s="213" t="s">
        <v>893</v>
      </c>
      <c r="C3146" s="214">
        <v>43</v>
      </c>
      <c r="D3146" s="215" t="s">
        <v>25</v>
      </c>
      <c r="E3146" s="188">
        <v>4227</v>
      </c>
      <c r="F3146" s="228" t="s">
        <v>132</v>
      </c>
      <c r="G3146" s="208"/>
      <c r="H3146" s="222">
        <v>26000</v>
      </c>
      <c r="I3146" s="222"/>
      <c r="J3146" s="222">
        <v>60000</v>
      </c>
      <c r="K3146" s="222">
        <f t="shared" si="1389"/>
        <v>86000</v>
      </c>
    </row>
    <row r="3147" spans="1:11" s="152" customFormat="1" x14ac:dyDescent="0.2">
      <c r="A3147" s="326" t="s">
        <v>940</v>
      </c>
      <c r="B3147" s="326" t="s">
        <v>893</v>
      </c>
      <c r="C3147" s="327">
        <v>43</v>
      </c>
      <c r="D3147" s="322"/>
      <c r="E3147" s="187">
        <v>423</v>
      </c>
      <c r="F3147" s="230"/>
      <c r="G3147" s="328"/>
      <c r="H3147" s="199">
        <f>H3148</f>
        <v>0</v>
      </c>
      <c r="I3147" s="199">
        <f t="shared" ref="I3147:J3147" si="1392">I3148</f>
        <v>0</v>
      </c>
      <c r="J3147" s="199">
        <f t="shared" si="1392"/>
        <v>75000</v>
      </c>
      <c r="K3147" s="199">
        <f t="shared" si="1389"/>
        <v>75000</v>
      </c>
    </row>
    <row r="3148" spans="1:11" s="152" customFormat="1" x14ac:dyDescent="0.2">
      <c r="A3148" s="213" t="s">
        <v>940</v>
      </c>
      <c r="B3148" s="213" t="s">
        <v>893</v>
      </c>
      <c r="C3148" s="214">
        <v>43</v>
      </c>
      <c r="D3148" s="215" t="s">
        <v>25</v>
      </c>
      <c r="E3148" s="188">
        <v>4231</v>
      </c>
      <c r="F3148" s="228" t="s">
        <v>128</v>
      </c>
      <c r="G3148" s="208"/>
      <c r="H3148" s="392"/>
      <c r="I3148" s="392"/>
      <c r="J3148" s="392">
        <v>75000</v>
      </c>
      <c r="K3148" s="392">
        <f t="shared" si="1389"/>
        <v>75000</v>
      </c>
    </row>
    <row r="3149" spans="1:11" x14ac:dyDescent="0.2">
      <c r="A3149" s="330" t="s">
        <v>940</v>
      </c>
      <c r="B3149" s="330" t="s">
        <v>893</v>
      </c>
      <c r="C3149" s="285">
        <v>51</v>
      </c>
      <c r="D3149" s="330"/>
      <c r="E3149" s="286">
        <v>42</v>
      </c>
      <c r="F3149" s="287"/>
      <c r="G3149" s="287"/>
      <c r="H3149" s="317">
        <f t="shared" ref="H3149:J3149" si="1393">H3150</f>
        <v>300000</v>
      </c>
      <c r="I3149" s="317">
        <f t="shared" si="1393"/>
        <v>0</v>
      </c>
      <c r="J3149" s="317">
        <f t="shared" si="1393"/>
        <v>0</v>
      </c>
      <c r="K3149" s="317">
        <f t="shared" si="1389"/>
        <v>300000</v>
      </c>
    </row>
    <row r="3150" spans="1:11" x14ac:dyDescent="0.2">
      <c r="A3150" s="326" t="s">
        <v>940</v>
      </c>
      <c r="B3150" s="326" t="s">
        <v>893</v>
      </c>
      <c r="C3150" s="327">
        <v>51</v>
      </c>
      <c r="D3150" s="322"/>
      <c r="E3150" s="187">
        <v>422</v>
      </c>
      <c r="F3150" s="230"/>
      <c r="G3150" s="328"/>
      <c r="H3150" s="199">
        <f>H3151</f>
        <v>300000</v>
      </c>
      <c r="I3150" s="199">
        <f>I3151</f>
        <v>0</v>
      </c>
      <c r="J3150" s="199">
        <f>J3151</f>
        <v>0</v>
      </c>
      <c r="K3150" s="199">
        <f t="shared" si="1389"/>
        <v>300000</v>
      </c>
    </row>
    <row r="3151" spans="1:11" s="152" customFormat="1" x14ac:dyDescent="0.2">
      <c r="A3151" s="213" t="s">
        <v>940</v>
      </c>
      <c r="B3151" s="213" t="s">
        <v>893</v>
      </c>
      <c r="C3151" s="214">
        <v>51</v>
      </c>
      <c r="D3151" s="215" t="s">
        <v>25</v>
      </c>
      <c r="E3151" s="188">
        <v>4227</v>
      </c>
      <c r="F3151" s="228" t="s">
        <v>132</v>
      </c>
      <c r="G3151" s="208"/>
      <c r="H3151" s="222">
        <v>300000</v>
      </c>
      <c r="I3151" s="222"/>
      <c r="J3151" s="222"/>
      <c r="K3151" s="222">
        <f t="shared" si="1389"/>
        <v>300000</v>
      </c>
    </row>
    <row r="3152" spans="1:11" x14ac:dyDescent="0.2">
      <c r="A3152" s="330" t="s">
        <v>940</v>
      </c>
      <c r="B3152" s="330" t="s">
        <v>893</v>
      </c>
      <c r="C3152" s="285">
        <v>559</v>
      </c>
      <c r="D3152" s="330"/>
      <c r="E3152" s="286">
        <v>31</v>
      </c>
      <c r="F3152" s="287"/>
      <c r="G3152" s="287"/>
      <c r="H3152" s="317">
        <f>H3153+H3155+H3157</f>
        <v>328000</v>
      </c>
      <c r="I3152" s="317">
        <f>I3153+I3155+I3157</f>
        <v>0</v>
      </c>
      <c r="J3152" s="317">
        <f>J3153+J3155+J3157</f>
        <v>0</v>
      </c>
      <c r="K3152" s="317">
        <f t="shared" si="1389"/>
        <v>328000</v>
      </c>
    </row>
    <row r="3153" spans="1:11" x14ac:dyDescent="0.2">
      <c r="A3153" s="326" t="s">
        <v>940</v>
      </c>
      <c r="B3153" s="326" t="s">
        <v>893</v>
      </c>
      <c r="C3153" s="327">
        <v>559</v>
      </c>
      <c r="D3153" s="322"/>
      <c r="E3153" s="187">
        <v>311</v>
      </c>
      <c r="F3153" s="230"/>
      <c r="G3153" s="328"/>
      <c r="H3153" s="199">
        <f t="shared" ref="H3153:J3153" si="1394">H3154</f>
        <v>280000</v>
      </c>
      <c r="I3153" s="199">
        <f t="shared" si="1394"/>
        <v>0</v>
      </c>
      <c r="J3153" s="199">
        <f t="shared" si="1394"/>
        <v>0</v>
      </c>
      <c r="K3153" s="199">
        <f t="shared" si="1389"/>
        <v>280000</v>
      </c>
    </row>
    <row r="3154" spans="1:11" s="152" customFormat="1" x14ac:dyDescent="0.2">
      <c r="A3154" s="213" t="s">
        <v>940</v>
      </c>
      <c r="B3154" s="213" t="s">
        <v>893</v>
      </c>
      <c r="C3154" s="214">
        <v>559</v>
      </c>
      <c r="D3154" s="215" t="s">
        <v>25</v>
      </c>
      <c r="E3154" s="188">
        <v>3111</v>
      </c>
      <c r="F3154" s="228" t="s">
        <v>19</v>
      </c>
      <c r="G3154" s="208"/>
      <c r="H3154" s="222">
        <v>280000</v>
      </c>
      <c r="I3154" s="222"/>
      <c r="J3154" s="222"/>
      <c r="K3154" s="222">
        <f t="shared" si="1389"/>
        <v>280000</v>
      </c>
    </row>
    <row r="3155" spans="1:11" x14ac:dyDescent="0.2">
      <c r="A3155" s="326" t="s">
        <v>940</v>
      </c>
      <c r="B3155" s="326" t="s">
        <v>893</v>
      </c>
      <c r="C3155" s="327">
        <v>559</v>
      </c>
      <c r="D3155" s="322"/>
      <c r="E3155" s="187">
        <v>312</v>
      </c>
      <c r="F3155" s="230"/>
      <c r="G3155" s="328"/>
      <c r="H3155" s="199">
        <f>H3156</f>
        <v>1000</v>
      </c>
      <c r="I3155" s="199">
        <f>I3156</f>
        <v>0</v>
      </c>
      <c r="J3155" s="199">
        <f>J3156</f>
        <v>0</v>
      </c>
      <c r="K3155" s="199">
        <f t="shared" si="1389"/>
        <v>1000</v>
      </c>
    </row>
    <row r="3156" spans="1:11" s="152" customFormat="1" x14ac:dyDescent="0.2">
      <c r="A3156" s="213" t="s">
        <v>940</v>
      </c>
      <c r="B3156" s="213" t="s">
        <v>893</v>
      </c>
      <c r="C3156" s="214">
        <v>559</v>
      </c>
      <c r="D3156" s="215" t="s">
        <v>25</v>
      </c>
      <c r="E3156" s="188">
        <v>3121</v>
      </c>
      <c r="F3156" s="228" t="s">
        <v>138</v>
      </c>
      <c r="G3156" s="208"/>
      <c r="H3156" s="222">
        <v>1000</v>
      </c>
      <c r="I3156" s="222"/>
      <c r="J3156" s="222"/>
      <c r="K3156" s="222">
        <f t="shared" si="1389"/>
        <v>1000</v>
      </c>
    </row>
    <row r="3157" spans="1:11" x14ac:dyDescent="0.2">
      <c r="A3157" s="326" t="s">
        <v>940</v>
      </c>
      <c r="B3157" s="326" t="s">
        <v>893</v>
      </c>
      <c r="C3157" s="327">
        <v>559</v>
      </c>
      <c r="D3157" s="322"/>
      <c r="E3157" s="187">
        <v>313</v>
      </c>
      <c r="F3157" s="230"/>
      <c r="G3157" s="328"/>
      <c r="H3157" s="199">
        <f>H3158</f>
        <v>47000</v>
      </c>
      <c r="I3157" s="199">
        <f>I3158</f>
        <v>0</v>
      </c>
      <c r="J3157" s="199">
        <f>J3158</f>
        <v>0</v>
      </c>
      <c r="K3157" s="199">
        <f t="shared" si="1389"/>
        <v>47000</v>
      </c>
    </row>
    <row r="3158" spans="1:11" s="152" customFormat="1" x14ac:dyDescent="0.2">
      <c r="A3158" s="213" t="s">
        <v>940</v>
      </c>
      <c r="B3158" s="213" t="s">
        <v>893</v>
      </c>
      <c r="C3158" s="214">
        <v>559</v>
      </c>
      <c r="D3158" s="215" t="s">
        <v>25</v>
      </c>
      <c r="E3158" s="188">
        <v>3132</v>
      </c>
      <c r="F3158" s="228" t="s">
        <v>280</v>
      </c>
      <c r="G3158" s="208"/>
      <c r="H3158" s="222">
        <v>47000</v>
      </c>
      <c r="I3158" s="222"/>
      <c r="J3158" s="222"/>
      <c r="K3158" s="222">
        <f t="shared" si="1389"/>
        <v>47000</v>
      </c>
    </row>
    <row r="3159" spans="1:11" x14ac:dyDescent="0.2">
      <c r="A3159" s="330" t="s">
        <v>940</v>
      </c>
      <c r="B3159" s="330" t="s">
        <v>893</v>
      </c>
      <c r="C3159" s="285">
        <v>559</v>
      </c>
      <c r="D3159" s="330"/>
      <c r="E3159" s="286">
        <v>32</v>
      </c>
      <c r="F3159" s="287"/>
      <c r="G3159" s="287"/>
      <c r="H3159" s="317">
        <f>H3160+H3164+H3166+H3171</f>
        <v>175500</v>
      </c>
      <c r="I3159" s="317">
        <f>I3160+I3164+I3166+I3171</f>
        <v>0</v>
      </c>
      <c r="J3159" s="317">
        <f>J3160+J3164+J3166+J3171</f>
        <v>0</v>
      </c>
      <c r="K3159" s="317">
        <f t="shared" si="1389"/>
        <v>175500</v>
      </c>
    </row>
    <row r="3160" spans="1:11" x14ac:dyDescent="0.2">
      <c r="A3160" s="326" t="s">
        <v>940</v>
      </c>
      <c r="B3160" s="326" t="s">
        <v>893</v>
      </c>
      <c r="C3160" s="327">
        <v>559</v>
      </c>
      <c r="D3160" s="322"/>
      <c r="E3160" s="187">
        <v>321</v>
      </c>
      <c r="F3160" s="230"/>
      <c r="G3160" s="328"/>
      <c r="H3160" s="199">
        <f>H3161+H3162+H3163</f>
        <v>24500</v>
      </c>
      <c r="I3160" s="199">
        <f>I3161+I3162+I3163</f>
        <v>0</v>
      </c>
      <c r="J3160" s="199">
        <f>J3161+J3162+J3163</f>
        <v>0</v>
      </c>
      <c r="K3160" s="199">
        <f t="shared" si="1389"/>
        <v>24500</v>
      </c>
    </row>
    <row r="3161" spans="1:11" s="152" customFormat="1" x14ac:dyDescent="0.2">
      <c r="A3161" s="213" t="s">
        <v>940</v>
      </c>
      <c r="B3161" s="213" t="s">
        <v>893</v>
      </c>
      <c r="C3161" s="214">
        <v>559</v>
      </c>
      <c r="D3161" s="215" t="s">
        <v>25</v>
      </c>
      <c r="E3161" s="188">
        <v>3211</v>
      </c>
      <c r="F3161" s="228" t="s">
        <v>110</v>
      </c>
      <c r="G3161" s="208"/>
      <c r="H3161" s="222">
        <v>17000</v>
      </c>
      <c r="I3161" s="222"/>
      <c r="J3161" s="222"/>
      <c r="K3161" s="222">
        <f t="shared" si="1389"/>
        <v>17000</v>
      </c>
    </row>
    <row r="3162" spans="1:11" ht="30" x14ac:dyDescent="0.2">
      <c r="A3162" s="213" t="s">
        <v>940</v>
      </c>
      <c r="B3162" s="213" t="s">
        <v>893</v>
      </c>
      <c r="C3162" s="214">
        <v>559</v>
      </c>
      <c r="D3162" s="215" t="s">
        <v>25</v>
      </c>
      <c r="E3162" s="188">
        <v>3212</v>
      </c>
      <c r="F3162" s="228" t="s">
        <v>111</v>
      </c>
      <c r="H3162" s="222">
        <v>6500</v>
      </c>
      <c r="I3162" s="222"/>
      <c r="J3162" s="222"/>
      <c r="K3162" s="222">
        <f t="shared" si="1389"/>
        <v>6500</v>
      </c>
    </row>
    <row r="3163" spans="1:11" ht="15" x14ac:dyDescent="0.2">
      <c r="A3163" s="213" t="s">
        <v>940</v>
      </c>
      <c r="B3163" s="213" t="s">
        <v>893</v>
      </c>
      <c r="C3163" s="214">
        <v>559</v>
      </c>
      <c r="D3163" s="215" t="s">
        <v>25</v>
      </c>
      <c r="E3163" s="188">
        <v>3214</v>
      </c>
      <c r="F3163" s="228" t="s">
        <v>234</v>
      </c>
      <c r="H3163" s="222">
        <v>1000</v>
      </c>
      <c r="I3163" s="222"/>
      <c r="J3163" s="222"/>
      <c r="K3163" s="222">
        <f t="shared" si="1389"/>
        <v>1000</v>
      </c>
    </row>
    <row r="3164" spans="1:11" x14ac:dyDescent="0.2">
      <c r="A3164" s="326" t="s">
        <v>940</v>
      </c>
      <c r="B3164" s="326" t="s">
        <v>893</v>
      </c>
      <c r="C3164" s="327">
        <v>559</v>
      </c>
      <c r="D3164" s="322"/>
      <c r="E3164" s="187">
        <v>322</v>
      </c>
      <c r="F3164" s="230"/>
      <c r="G3164" s="328"/>
      <c r="H3164" s="199">
        <f>H3165</f>
        <v>3000</v>
      </c>
      <c r="I3164" s="199">
        <f>I3165</f>
        <v>0</v>
      </c>
      <c r="J3164" s="199">
        <f>J3165</f>
        <v>0</v>
      </c>
      <c r="K3164" s="199">
        <f t="shared" si="1389"/>
        <v>3000</v>
      </c>
    </row>
    <row r="3165" spans="1:11" s="152" customFormat="1" x14ac:dyDescent="0.2">
      <c r="A3165" s="213" t="s">
        <v>940</v>
      </c>
      <c r="B3165" s="213" t="s">
        <v>893</v>
      </c>
      <c r="C3165" s="214">
        <v>559</v>
      </c>
      <c r="D3165" s="215" t="s">
        <v>25</v>
      </c>
      <c r="E3165" s="188">
        <v>3223</v>
      </c>
      <c r="F3165" s="228" t="s">
        <v>115</v>
      </c>
      <c r="G3165" s="208"/>
      <c r="H3165" s="222">
        <v>3000</v>
      </c>
      <c r="I3165" s="222"/>
      <c r="J3165" s="222"/>
      <c r="K3165" s="222">
        <f t="shared" si="1389"/>
        <v>3000</v>
      </c>
    </row>
    <row r="3166" spans="1:11" x14ac:dyDescent="0.2">
      <c r="A3166" s="326" t="s">
        <v>940</v>
      </c>
      <c r="B3166" s="326" t="s">
        <v>893</v>
      </c>
      <c r="C3166" s="327">
        <v>559</v>
      </c>
      <c r="D3166" s="322"/>
      <c r="E3166" s="187">
        <v>323</v>
      </c>
      <c r="F3166" s="230"/>
      <c r="G3166" s="328"/>
      <c r="H3166" s="199">
        <f>H3167+H3168+H3169+H3170</f>
        <v>144000</v>
      </c>
      <c r="I3166" s="199">
        <f>I3167+I3168+I3169+I3170</f>
        <v>0</v>
      </c>
      <c r="J3166" s="199">
        <f>J3167+J3168+J3169+J3170</f>
        <v>0</v>
      </c>
      <c r="K3166" s="199">
        <f t="shared" si="1389"/>
        <v>144000</v>
      </c>
    </row>
    <row r="3167" spans="1:11" s="152" customFormat="1" x14ac:dyDescent="0.2">
      <c r="A3167" s="213" t="s">
        <v>940</v>
      </c>
      <c r="B3167" s="213" t="s">
        <v>893</v>
      </c>
      <c r="C3167" s="214">
        <v>559</v>
      </c>
      <c r="D3167" s="215" t="s">
        <v>25</v>
      </c>
      <c r="E3167" s="188">
        <v>3231</v>
      </c>
      <c r="F3167" s="228" t="s">
        <v>117</v>
      </c>
      <c r="G3167" s="208"/>
      <c r="H3167" s="222">
        <v>1000</v>
      </c>
      <c r="I3167" s="222"/>
      <c r="J3167" s="222"/>
      <c r="K3167" s="222">
        <f t="shared" si="1389"/>
        <v>1000</v>
      </c>
    </row>
    <row r="3168" spans="1:11" ht="15" x14ac:dyDescent="0.2">
      <c r="A3168" s="213" t="s">
        <v>940</v>
      </c>
      <c r="B3168" s="213" t="s">
        <v>893</v>
      </c>
      <c r="C3168" s="214">
        <v>559</v>
      </c>
      <c r="D3168" s="215" t="s">
        <v>25</v>
      </c>
      <c r="E3168" s="188">
        <v>3233</v>
      </c>
      <c r="F3168" s="228" t="s">
        <v>119</v>
      </c>
      <c r="H3168" s="222">
        <v>9000</v>
      </c>
      <c r="I3168" s="222"/>
      <c r="J3168" s="222"/>
      <c r="K3168" s="222">
        <f t="shared" si="1389"/>
        <v>9000</v>
      </c>
    </row>
    <row r="3169" spans="1:11" ht="15" x14ac:dyDescent="0.2">
      <c r="A3169" s="213" t="s">
        <v>940</v>
      </c>
      <c r="B3169" s="213" t="s">
        <v>893</v>
      </c>
      <c r="C3169" s="214">
        <v>559</v>
      </c>
      <c r="D3169" s="215" t="s">
        <v>25</v>
      </c>
      <c r="E3169" s="188">
        <v>3237</v>
      </c>
      <c r="F3169" s="228" t="s">
        <v>36</v>
      </c>
      <c r="H3169" s="222">
        <v>133000</v>
      </c>
      <c r="I3169" s="222"/>
      <c r="J3169" s="222"/>
      <c r="K3169" s="222">
        <f t="shared" si="1389"/>
        <v>133000</v>
      </c>
    </row>
    <row r="3170" spans="1:11" ht="15" x14ac:dyDescent="0.2">
      <c r="A3170" s="213" t="s">
        <v>940</v>
      </c>
      <c r="B3170" s="213" t="s">
        <v>893</v>
      </c>
      <c r="C3170" s="214">
        <v>559</v>
      </c>
      <c r="D3170" s="215" t="s">
        <v>25</v>
      </c>
      <c r="E3170" s="188">
        <v>3239</v>
      </c>
      <c r="F3170" s="228" t="s">
        <v>773</v>
      </c>
      <c r="H3170" s="222">
        <v>1000</v>
      </c>
      <c r="I3170" s="222"/>
      <c r="J3170" s="222"/>
      <c r="K3170" s="222">
        <f t="shared" si="1389"/>
        <v>1000</v>
      </c>
    </row>
    <row r="3171" spans="1:11" x14ac:dyDescent="0.2">
      <c r="A3171" s="326" t="s">
        <v>940</v>
      </c>
      <c r="B3171" s="326" t="s">
        <v>893</v>
      </c>
      <c r="C3171" s="327">
        <v>559</v>
      </c>
      <c r="D3171" s="322"/>
      <c r="E3171" s="187">
        <v>329</v>
      </c>
      <c r="F3171" s="230"/>
      <c r="G3171" s="328"/>
      <c r="H3171" s="199">
        <f>H3172</f>
        <v>4000</v>
      </c>
      <c r="I3171" s="199">
        <f>I3172</f>
        <v>0</v>
      </c>
      <c r="J3171" s="199">
        <f>J3172</f>
        <v>0</v>
      </c>
      <c r="K3171" s="199">
        <f t="shared" si="1389"/>
        <v>4000</v>
      </c>
    </row>
    <row r="3172" spans="1:11" ht="15" x14ac:dyDescent="0.2">
      <c r="A3172" s="213" t="s">
        <v>940</v>
      </c>
      <c r="B3172" s="213" t="s">
        <v>893</v>
      </c>
      <c r="C3172" s="214">
        <v>559</v>
      </c>
      <c r="D3172" s="215" t="s">
        <v>25</v>
      </c>
      <c r="E3172" s="188">
        <v>3293</v>
      </c>
      <c r="F3172" s="228" t="s">
        <v>124</v>
      </c>
      <c r="H3172" s="222">
        <v>4000</v>
      </c>
      <c r="I3172" s="222"/>
      <c r="J3172" s="222"/>
      <c r="K3172" s="222">
        <f t="shared" si="1389"/>
        <v>4000</v>
      </c>
    </row>
    <row r="3173" spans="1:11" s="152" customFormat="1" x14ac:dyDescent="0.2">
      <c r="A3173" s="330" t="s">
        <v>940</v>
      </c>
      <c r="B3173" s="330" t="s">
        <v>893</v>
      </c>
      <c r="C3173" s="285">
        <v>559</v>
      </c>
      <c r="D3173" s="330"/>
      <c r="E3173" s="286">
        <v>42</v>
      </c>
      <c r="F3173" s="287"/>
      <c r="G3173" s="287"/>
      <c r="H3173" s="317">
        <f>H3174+H3177</f>
        <v>1395000</v>
      </c>
      <c r="I3173" s="317">
        <f t="shared" ref="I3173:J3173" si="1395">I3174+I3177</f>
        <v>915000</v>
      </c>
      <c r="J3173" s="317">
        <f t="shared" si="1395"/>
        <v>1195000</v>
      </c>
      <c r="K3173" s="317">
        <f t="shared" si="1389"/>
        <v>1675000</v>
      </c>
    </row>
    <row r="3174" spans="1:11" x14ac:dyDescent="0.2">
      <c r="A3174" s="326" t="s">
        <v>940</v>
      </c>
      <c r="B3174" s="326" t="s">
        <v>893</v>
      </c>
      <c r="C3174" s="327">
        <v>559</v>
      </c>
      <c r="D3174" s="322"/>
      <c r="E3174" s="187">
        <v>422</v>
      </c>
      <c r="F3174" s="230"/>
      <c r="G3174" s="328"/>
      <c r="H3174" s="199">
        <f>SUM(H3175:H3176)</f>
        <v>1395000</v>
      </c>
      <c r="I3174" s="199">
        <f t="shared" ref="I3174:J3174" si="1396">SUM(I3175:I3176)</f>
        <v>915000</v>
      </c>
      <c r="J3174" s="199">
        <f t="shared" si="1396"/>
        <v>770000</v>
      </c>
      <c r="K3174" s="199">
        <f t="shared" si="1389"/>
        <v>1250000</v>
      </c>
    </row>
    <row r="3175" spans="1:11" ht="15" x14ac:dyDescent="0.2">
      <c r="A3175" s="213" t="s">
        <v>940</v>
      </c>
      <c r="B3175" s="213" t="s">
        <v>893</v>
      </c>
      <c r="C3175" s="214">
        <v>559</v>
      </c>
      <c r="D3175" s="215" t="s">
        <v>25</v>
      </c>
      <c r="E3175" s="188">
        <v>4225</v>
      </c>
      <c r="F3175" s="228" t="s">
        <v>134</v>
      </c>
      <c r="H3175" s="392"/>
      <c r="I3175" s="392"/>
      <c r="J3175" s="392">
        <v>770000</v>
      </c>
      <c r="K3175" s="392">
        <f t="shared" si="1389"/>
        <v>770000</v>
      </c>
    </row>
    <row r="3176" spans="1:11" ht="15" x14ac:dyDescent="0.2">
      <c r="A3176" s="213" t="s">
        <v>940</v>
      </c>
      <c r="B3176" s="213" t="s">
        <v>893</v>
      </c>
      <c r="C3176" s="214">
        <v>559</v>
      </c>
      <c r="D3176" s="215" t="s">
        <v>25</v>
      </c>
      <c r="E3176" s="188">
        <v>4227</v>
      </c>
      <c r="F3176" s="228" t="s">
        <v>132</v>
      </c>
      <c r="H3176" s="222">
        <v>1395000</v>
      </c>
      <c r="I3176" s="222">
        <v>915000</v>
      </c>
      <c r="J3176" s="222"/>
      <c r="K3176" s="222">
        <f t="shared" si="1389"/>
        <v>480000</v>
      </c>
    </row>
    <row r="3177" spans="1:11" x14ac:dyDescent="0.2">
      <c r="A3177" s="326" t="s">
        <v>940</v>
      </c>
      <c r="B3177" s="326" t="s">
        <v>893</v>
      </c>
      <c r="C3177" s="327">
        <v>559</v>
      </c>
      <c r="D3177" s="322"/>
      <c r="E3177" s="187">
        <v>423</v>
      </c>
      <c r="F3177" s="230"/>
      <c r="G3177" s="328"/>
      <c r="H3177" s="199">
        <f>H3178</f>
        <v>0</v>
      </c>
      <c r="I3177" s="199">
        <f t="shared" ref="I3177:J3177" si="1397">I3178</f>
        <v>0</v>
      </c>
      <c r="J3177" s="199">
        <f t="shared" si="1397"/>
        <v>425000</v>
      </c>
      <c r="K3177" s="199">
        <f t="shared" si="1389"/>
        <v>425000</v>
      </c>
    </row>
    <row r="3178" spans="1:11" ht="15" x14ac:dyDescent="0.2">
      <c r="A3178" s="213" t="s">
        <v>940</v>
      </c>
      <c r="B3178" s="213" t="s">
        <v>893</v>
      </c>
      <c r="C3178" s="214">
        <v>559</v>
      </c>
      <c r="D3178" s="215" t="s">
        <v>25</v>
      </c>
      <c r="E3178" s="188">
        <v>4231</v>
      </c>
      <c r="F3178" s="228" t="s">
        <v>128</v>
      </c>
      <c r="H3178" s="392"/>
      <c r="I3178" s="392"/>
      <c r="J3178" s="392">
        <v>425000</v>
      </c>
      <c r="K3178" s="392">
        <f t="shared" si="1389"/>
        <v>425000</v>
      </c>
    </row>
    <row r="3179" spans="1:11" s="152" customFormat="1" ht="78.75" x14ac:dyDescent="0.2">
      <c r="A3179" s="296" t="s">
        <v>940</v>
      </c>
      <c r="B3179" s="296" t="s">
        <v>895</v>
      </c>
      <c r="C3179" s="296"/>
      <c r="D3179" s="296"/>
      <c r="E3179" s="297"/>
      <c r="F3179" s="299" t="s">
        <v>894</v>
      </c>
      <c r="G3179" s="300" t="s">
        <v>688</v>
      </c>
      <c r="H3179" s="301">
        <f>H3180+H3187+H3202+H3205+H3212+H3227</f>
        <v>1621000</v>
      </c>
      <c r="I3179" s="301">
        <f>I3180+I3187+I3202+I3205+I3212+I3227</f>
        <v>10500</v>
      </c>
      <c r="J3179" s="301">
        <f>J3180+J3187+J3202+J3205+J3212+J3227</f>
        <v>90000</v>
      </c>
      <c r="K3179" s="301">
        <f t="shared" si="1389"/>
        <v>1700500</v>
      </c>
    </row>
    <row r="3180" spans="1:11" x14ac:dyDescent="0.2">
      <c r="A3180" s="330" t="s">
        <v>940</v>
      </c>
      <c r="B3180" s="330" t="s">
        <v>895</v>
      </c>
      <c r="C3180" s="285">
        <v>43</v>
      </c>
      <c r="D3180" s="330"/>
      <c r="E3180" s="286">
        <v>31</v>
      </c>
      <c r="F3180" s="287"/>
      <c r="G3180" s="287"/>
      <c r="H3180" s="317">
        <f>H3181+H3183+H3185</f>
        <v>13000</v>
      </c>
      <c r="I3180" s="317">
        <f>I3181+I3183+I3185</f>
        <v>0</v>
      </c>
      <c r="J3180" s="317">
        <f>J3181+J3183+J3185</f>
        <v>13100</v>
      </c>
      <c r="K3180" s="317">
        <f t="shared" si="1389"/>
        <v>26100</v>
      </c>
    </row>
    <row r="3181" spans="1:11" s="152" customFormat="1" x14ac:dyDescent="0.2">
      <c r="A3181" s="326" t="s">
        <v>940</v>
      </c>
      <c r="B3181" s="326" t="s">
        <v>895</v>
      </c>
      <c r="C3181" s="327">
        <v>43</v>
      </c>
      <c r="D3181" s="322"/>
      <c r="E3181" s="187">
        <v>311</v>
      </c>
      <c r="F3181" s="230"/>
      <c r="G3181" s="328"/>
      <c r="H3181" s="199">
        <f t="shared" ref="H3181:J3181" si="1398">H3182</f>
        <v>10000</v>
      </c>
      <c r="I3181" s="199">
        <f t="shared" si="1398"/>
        <v>0</v>
      </c>
      <c r="J3181" s="199">
        <f t="shared" si="1398"/>
        <v>11600</v>
      </c>
      <c r="K3181" s="199">
        <f t="shared" si="1389"/>
        <v>21600</v>
      </c>
    </row>
    <row r="3182" spans="1:11" ht="15" x14ac:dyDescent="0.2">
      <c r="A3182" s="213" t="s">
        <v>940</v>
      </c>
      <c r="B3182" s="213" t="s">
        <v>895</v>
      </c>
      <c r="C3182" s="214">
        <v>43</v>
      </c>
      <c r="D3182" s="215" t="s">
        <v>25</v>
      </c>
      <c r="E3182" s="188">
        <v>3111</v>
      </c>
      <c r="F3182" s="228" t="s">
        <v>19</v>
      </c>
      <c r="H3182" s="222">
        <v>10000</v>
      </c>
      <c r="I3182" s="222"/>
      <c r="J3182" s="222">
        <v>11600</v>
      </c>
      <c r="K3182" s="222">
        <f t="shared" si="1389"/>
        <v>21600</v>
      </c>
    </row>
    <row r="3183" spans="1:11" s="152" customFormat="1" x14ac:dyDescent="0.2">
      <c r="A3183" s="326" t="s">
        <v>940</v>
      </c>
      <c r="B3183" s="326" t="s">
        <v>895</v>
      </c>
      <c r="C3183" s="327">
        <v>43</v>
      </c>
      <c r="D3183" s="322"/>
      <c r="E3183" s="187">
        <v>312</v>
      </c>
      <c r="F3183" s="230"/>
      <c r="G3183" s="328"/>
      <c r="H3183" s="199">
        <f>H3184</f>
        <v>1000</v>
      </c>
      <c r="I3183" s="199">
        <f>I3184</f>
        <v>0</v>
      </c>
      <c r="J3183" s="199">
        <f>J3184</f>
        <v>0</v>
      </c>
      <c r="K3183" s="199">
        <f t="shared" si="1389"/>
        <v>1000</v>
      </c>
    </row>
    <row r="3184" spans="1:11" ht="15" x14ac:dyDescent="0.2">
      <c r="A3184" s="213" t="s">
        <v>940</v>
      </c>
      <c r="B3184" s="213" t="s">
        <v>895</v>
      </c>
      <c r="C3184" s="214">
        <v>43</v>
      </c>
      <c r="D3184" s="215" t="s">
        <v>25</v>
      </c>
      <c r="E3184" s="188">
        <v>3121</v>
      </c>
      <c r="F3184" s="228" t="s">
        <v>138</v>
      </c>
      <c r="H3184" s="222">
        <v>1000</v>
      </c>
      <c r="I3184" s="222"/>
      <c r="J3184" s="222"/>
      <c r="K3184" s="222">
        <f t="shared" si="1389"/>
        <v>1000</v>
      </c>
    </row>
    <row r="3185" spans="1:11" s="152" customFormat="1" x14ac:dyDescent="0.2">
      <c r="A3185" s="326" t="s">
        <v>940</v>
      </c>
      <c r="B3185" s="326" t="s">
        <v>895</v>
      </c>
      <c r="C3185" s="327">
        <v>43</v>
      </c>
      <c r="D3185" s="322"/>
      <c r="E3185" s="187">
        <v>313</v>
      </c>
      <c r="F3185" s="230"/>
      <c r="G3185" s="328"/>
      <c r="H3185" s="199">
        <f>H3186</f>
        <v>2000</v>
      </c>
      <c r="I3185" s="199">
        <f>I3186</f>
        <v>0</v>
      </c>
      <c r="J3185" s="199">
        <f>J3186</f>
        <v>1500</v>
      </c>
      <c r="K3185" s="199">
        <f t="shared" si="1389"/>
        <v>3500</v>
      </c>
    </row>
    <row r="3186" spans="1:11" ht="15" x14ac:dyDescent="0.2">
      <c r="A3186" s="213" t="s">
        <v>940</v>
      </c>
      <c r="B3186" s="213" t="s">
        <v>895</v>
      </c>
      <c r="C3186" s="214">
        <v>43</v>
      </c>
      <c r="D3186" s="215" t="s">
        <v>25</v>
      </c>
      <c r="E3186" s="188">
        <v>3132</v>
      </c>
      <c r="F3186" s="228" t="s">
        <v>280</v>
      </c>
      <c r="H3186" s="222">
        <v>2000</v>
      </c>
      <c r="I3186" s="222"/>
      <c r="J3186" s="222">
        <v>1500</v>
      </c>
      <c r="K3186" s="222">
        <f t="shared" si="1389"/>
        <v>3500</v>
      </c>
    </row>
    <row r="3187" spans="1:11" s="152" customFormat="1" x14ac:dyDescent="0.2">
      <c r="A3187" s="330" t="s">
        <v>940</v>
      </c>
      <c r="B3187" s="330" t="s">
        <v>895</v>
      </c>
      <c r="C3187" s="285">
        <v>43</v>
      </c>
      <c r="D3187" s="330"/>
      <c r="E3187" s="286">
        <v>32</v>
      </c>
      <c r="F3187" s="287"/>
      <c r="G3187" s="287"/>
      <c r="H3187" s="317">
        <f>H3188+H3192+H3194+H3200</f>
        <v>84000</v>
      </c>
      <c r="I3187" s="317">
        <f>I3188+I3192+I3194+I3200</f>
        <v>1500</v>
      </c>
      <c r="J3187" s="317">
        <f>J3188+J3192+J3194+J3200</f>
        <v>0</v>
      </c>
      <c r="K3187" s="317">
        <f t="shared" si="1389"/>
        <v>82500</v>
      </c>
    </row>
    <row r="3188" spans="1:11" x14ac:dyDescent="0.2">
      <c r="A3188" s="326" t="s">
        <v>940</v>
      </c>
      <c r="B3188" s="326" t="s">
        <v>895</v>
      </c>
      <c r="C3188" s="327">
        <v>43</v>
      </c>
      <c r="D3188" s="322"/>
      <c r="E3188" s="187">
        <v>321</v>
      </c>
      <c r="F3188" s="230"/>
      <c r="G3188" s="328"/>
      <c r="H3188" s="199">
        <f>H3189+H3190+H3191</f>
        <v>5000</v>
      </c>
      <c r="I3188" s="199">
        <f>I3189+I3190+I3191</f>
        <v>1500</v>
      </c>
      <c r="J3188" s="199">
        <f>J3189+J3190+J3191</f>
        <v>0</v>
      </c>
      <c r="K3188" s="199">
        <f t="shared" si="1389"/>
        <v>3500</v>
      </c>
    </row>
    <row r="3189" spans="1:11" ht="15" x14ac:dyDescent="0.2">
      <c r="A3189" s="213" t="s">
        <v>940</v>
      </c>
      <c r="B3189" s="213" t="s">
        <v>895</v>
      </c>
      <c r="C3189" s="214">
        <v>43</v>
      </c>
      <c r="D3189" s="215" t="s">
        <v>25</v>
      </c>
      <c r="E3189" s="188">
        <v>3211</v>
      </c>
      <c r="F3189" s="228" t="s">
        <v>110</v>
      </c>
      <c r="H3189" s="222">
        <v>3000</v>
      </c>
      <c r="I3189" s="222">
        <v>1500</v>
      </c>
      <c r="J3189" s="222"/>
      <c r="K3189" s="222">
        <f t="shared" si="1389"/>
        <v>1500</v>
      </c>
    </row>
    <row r="3190" spans="1:11" s="152" customFormat="1" ht="30" x14ac:dyDescent="0.2">
      <c r="A3190" s="213" t="s">
        <v>940</v>
      </c>
      <c r="B3190" s="213" t="s">
        <v>895</v>
      </c>
      <c r="C3190" s="214">
        <v>43</v>
      </c>
      <c r="D3190" s="215" t="s">
        <v>25</v>
      </c>
      <c r="E3190" s="188">
        <v>3212</v>
      </c>
      <c r="F3190" s="228" t="s">
        <v>111</v>
      </c>
      <c r="G3190" s="208"/>
      <c r="H3190" s="222">
        <v>1000</v>
      </c>
      <c r="I3190" s="222"/>
      <c r="J3190" s="222"/>
      <c r="K3190" s="222">
        <f t="shared" si="1389"/>
        <v>1000</v>
      </c>
    </row>
    <row r="3191" spans="1:11" ht="15" x14ac:dyDescent="0.2">
      <c r="A3191" s="213" t="s">
        <v>940</v>
      </c>
      <c r="B3191" s="213" t="s">
        <v>895</v>
      </c>
      <c r="C3191" s="214">
        <v>43</v>
      </c>
      <c r="D3191" s="215" t="s">
        <v>25</v>
      </c>
      <c r="E3191" s="188">
        <v>3214</v>
      </c>
      <c r="F3191" s="228" t="s">
        <v>234</v>
      </c>
      <c r="H3191" s="222">
        <v>1000</v>
      </c>
      <c r="I3191" s="222"/>
      <c r="J3191" s="222"/>
      <c r="K3191" s="222">
        <f t="shared" si="1389"/>
        <v>1000</v>
      </c>
    </row>
    <row r="3192" spans="1:11" x14ac:dyDescent="0.2">
      <c r="A3192" s="326" t="s">
        <v>940</v>
      </c>
      <c r="B3192" s="326" t="s">
        <v>895</v>
      </c>
      <c r="C3192" s="327">
        <v>43</v>
      </c>
      <c r="D3192" s="322"/>
      <c r="E3192" s="187">
        <v>322</v>
      </c>
      <c r="F3192" s="230"/>
      <c r="G3192" s="328"/>
      <c r="H3192" s="199">
        <f>H3193</f>
        <v>1000</v>
      </c>
      <c r="I3192" s="199">
        <f>I3193</f>
        <v>0</v>
      </c>
      <c r="J3192" s="199">
        <f>J3193</f>
        <v>0</v>
      </c>
      <c r="K3192" s="199">
        <f t="shared" si="1389"/>
        <v>1000</v>
      </c>
    </row>
    <row r="3193" spans="1:11" ht="15" x14ac:dyDescent="0.2">
      <c r="A3193" s="213" t="s">
        <v>940</v>
      </c>
      <c r="B3193" s="213" t="s">
        <v>895</v>
      </c>
      <c r="C3193" s="214">
        <v>43</v>
      </c>
      <c r="D3193" s="215" t="s">
        <v>25</v>
      </c>
      <c r="E3193" s="188">
        <v>3223</v>
      </c>
      <c r="F3193" s="228" t="s">
        <v>115</v>
      </c>
      <c r="H3193" s="222">
        <v>1000</v>
      </c>
      <c r="I3193" s="222"/>
      <c r="J3193" s="222"/>
      <c r="K3193" s="222">
        <f t="shared" si="1389"/>
        <v>1000</v>
      </c>
    </row>
    <row r="3194" spans="1:11" s="152" customFormat="1" x14ac:dyDescent="0.2">
      <c r="A3194" s="326" t="s">
        <v>940</v>
      </c>
      <c r="B3194" s="326" t="s">
        <v>895</v>
      </c>
      <c r="C3194" s="327">
        <v>43</v>
      </c>
      <c r="D3194" s="322"/>
      <c r="E3194" s="187">
        <v>323</v>
      </c>
      <c r="F3194" s="230"/>
      <c r="G3194" s="328"/>
      <c r="H3194" s="199">
        <f>H3195+H3196+H3197+H3198+H3199</f>
        <v>76000</v>
      </c>
      <c r="I3194" s="199">
        <f>I3195+I3196+I3197+I3198+I3199</f>
        <v>0</v>
      </c>
      <c r="J3194" s="199">
        <f>J3195+J3196+J3197+J3198+J3199</f>
        <v>0</v>
      </c>
      <c r="K3194" s="199">
        <f t="shared" si="1389"/>
        <v>76000</v>
      </c>
    </row>
    <row r="3195" spans="1:11" ht="15" x14ac:dyDescent="0.2">
      <c r="A3195" s="213" t="s">
        <v>940</v>
      </c>
      <c r="B3195" s="213" t="s">
        <v>895</v>
      </c>
      <c r="C3195" s="214">
        <v>43</v>
      </c>
      <c r="D3195" s="215" t="s">
        <v>25</v>
      </c>
      <c r="E3195" s="188">
        <v>3231</v>
      </c>
      <c r="F3195" s="228" t="s">
        <v>117</v>
      </c>
      <c r="H3195" s="222">
        <v>1000</v>
      </c>
      <c r="I3195" s="222"/>
      <c r="J3195" s="222"/>
      <c r="K3195" s="222">
        <f t="shared" si="1389"/>
        <v>1000</v>
      </c>
    </row>
    <row r="3196" spans="1:11" s="152" customFormat="1" x14ac:dyDescent="0.2">
      <c r="A3196" s="213" t="s">
        <v>940</v>
      </c>
      <c r="B3196" s="213" t="s">
        <v>895</v>
      </c>
      <c r="C3196" s="214">
        <v>43</v>
      </c>
      <c r="D3196" s="215" t="s">
        <v>25</v>
      </c>
      <c r="E3196" s="188">
        <v>3233</v>
      </c>
      <c r="F3196" s="228" t="s">
        <v>119</v>
      </c>
      <c r="G3196" s="208"/>
      <c r="H3196" s="222">
        <v>3000</v>
      </c>
      <c r="I3196" s="222"/>
      <c r="J3196" s="222"/>
      <c r="K3196" s="222">
        <f t="shared" si="1389"/>
        <v>3000</v>
      </c>
    </row>
    <row r="3197" spans="1:11" ht="15" x14ac:dyDescent="0.2">
      <c r="A3197" s="213" t="s">
        <v>940</v>
      </c>
      <c r="B3197" s="213" t="s">
        <v>895</v>
      </c>
      <c r="C3197" s="214">
        <v>43</v>
      </c>
      <c r="D3197" s="215" t="s">
        <v>25</v>
      </c>
      <c r="E3197" s="188">
        <v>3237</v>
      </c>
      <c r="F3197" s="228" t="s">
        <v>36</v>
      </c>
      <c r="H3197" s="222">
        <v>60000</v>
      </c>
      <c r="I3197" s="222"/>
      <c r="J3197" s="222"/>
      <c r="K3197" s="222">
        <f t="shared" si="1389"/>
        <v>60000</v>
      </c>
    </row>
    <row r="3198" spans="1:11" ht="15" x14ac:dyDescent="0.2">
      <c r="A3198" s="213" t="s">
        <v>940</v>
      </c>
      <c r="B3198" s="213" t="s">
        <v>895</v>
      </c>
      <c r="C3198" s="214">
        <v>43</v>
      </c>
      <c r="D3198" s="215" t="s">
        <v>25</v>
      </c>
      <c r="E3198" s="188">
        <v>3238</v>
      </c>
      <c r="F3198" s="228" t="s">
        <v>122</v>
      </c>
      <c r="H3198" s="222">
        <v>2000</v>
      </c>
      <c r="I3198" s="222"/>
      <c r="J3198" s="222"/>
      <c r="K3198" s="222">
        <f t="shared" si="1389"/>
        <v>2000</v>
      </c>
    </row>
    <row r="3199" spans="1:11" ht="15" x14ac:dyDescent="0.2">
      <c r="A3199" s="213" t="s">
        <v>940</v>
      </c>
      <c r="B3199" s="213" t="s">
        <v>895</v>
      </c>
      <c r="C3199" s="214">
        <v>43</v>
      </c>
      <c r="D3199" s="215" t="s">
        <v>25</v>
      </c>
      <c r="E3199" s="188">
        <v>3239</v>
      </c>
      <c r="F3199" s="228" t="s">
        <v>773</v>
      </c>
      <c r="H3199" s="222">
        <v>10000</v>
      </c>
      <c r="I3199" s="222"/>
      <c r="J3199" s="222"/>
      <c r="K3199" s="222">
        <f t="shared" si="1389"/>
        <v>10000</v>
      </c>
    </row>
    <row r="3200" spans="1:11" x14ac:dyDescent="0.2">
      <c r="A3200" s="326" t="s">
        <v>940</v>
      </c>
      <c r="B3200" s="326" t="s">
        <v>895</v>
      </c>
      <c r="C3200" s="327">
        <v>43</v>
      </c>
      <c r="D3200" s="322"/>
      <c r="E3200" s="187">
        <v>329</v>
      </c>
      <c r="F3200" s="230"/>
      <c r="G3200" s="328"/>
      <c r="H3200" s="199">
        <f>H3201</f>
        <v>2000</v>
      </c>
      <c r="I3200" s="199">
        <f>I3201</f>
        <v>0</v>
      </c>
      <c r="J3200" s="199">
        <f>J3201</f>
        <v>0</v>
      </c>
      <c r="K3200" s="199">
        <f t="shared" si="1389"/>
        <v>2000</v>
      </c>
    </row>
    <row r="3201" spans="1:11" s="152" customFormat="1" x14ac:dyDescent="0.2">
      <c r="A3201" s="213" t="s">
        <v>940</v>
      </c>
      <c r="B3201" s="213" t="s">
        <v>895</v>
      </c>
      <c r="C3201" s="214">
        <v>43</v>
      </c>
      <c r="D3201" s="215" t="s">
        <v>25</v>
      </c>
      <c r="E3201" s="188">
        <v>3293</v>
      </c>
      <c r="F3201" s="228" t="s">
        <v>124</v>
      </c>
      <c r="G3201" s="208"/>
      <c r="H3201" s="222">
        <v>2000</v>
      </c>
      <c r="I3201" s="222"/>
      <c r="J3201" s="222"/>
      <c r="K3201" s="222">
        <f t="shared" si="1389"/>
        <v>2000</v>
      </c>
    </row>
    <row r="3202" spans="1:11" x14ac:dyDescent="0.2">
      <c r="A3202" s="330" t="s">
        <v>940</v>
      </c>
      <c r="B3202" s="330" t="s">
        <v>895</v>
      </c>
      <c r="C3202" s="285">
        <v>43</v>
      </c>
      <c r="D3202" s="330"/>
      <c r="E3202" s="286">
        <v>42</v>
      </c>
      <c r="F3202" s="287"/>
      <c r="G3202" s="287"/>
      <c r="H3202" s="317">
        <f t="shared" ref="H3202:J3202" si="1399">H3203</f>
        <v>150000</v>
      </c>
      <c r="I3202" s="317">
        <f t="shared" si="1399"/>
        <v>0</v>
      </c>
      <c r="J3202" s="317">
        <f t="shared" si="1399"/>
        <v>0</v>
      </c>
      <c r="K3202" s="317">
        <f t="shared" si="1389"/>
        <v>150000</v>
      </c>
    </row>
    <row r="3203" spans="1:11" x14ac:dyDescent="0.2">
      <c r="A3203" s="326" t="s">
        <v>940</v>
      </c>
      <c r="B3203" s="326" t="s">
        <v>895</v>
      </c>
      <c r="C3203" s="327">
        <v>43</v>
      </c>
      <c r="D3203" s="322"/>
      <c r="E3203" s="187">
        <v>422</v>
      </c>
      <c r="F3203" s="230"/>
      <c r="G3203" s="328"/>
      <c r="H3203" s="199">
        <f>H3204</f>
        <v>150000</v>
      </c>
      <c r="I3203" s="199">
        <f>I3204</f>
        <v>0</v>
      </c>
      <c r="J3203" s="199">
        <f>J3204</f>
        <v>0</v>
      </c>
      <c r="K3203" s="199">
        <f t="shared" ref="K3203:K3266" si="1400">H3203-I3203+J3203</f>
        <v>150000</v>
      </c>
    </row>
    <row r="3204" spans="1:11" s="152" customFormat="1" x14ac:dyDescent="0.2">
      <c r="A3204" s="213" t="s">
        <v>940</v>
      </c>
      <c r="B3204" s="213" t="s">
        <v>895</v>
      </c>
      <c r="C3204" s="214">
        <v>43</v>
      </c>
      <c r="D3204" s="215" t="s">
        <v>25</v>
      </c>
      <c r="E3204" s="188">
        <v>4227</v>
      </c>
      <c r="F3204" s="228" t="s">
        <v>132</v>
      </c>
      <c r="G3204" s="208"/>
      <c r="H3204" s="222">
        <v>150000</v>
      </c>
      <c r="I3204" s="222"/>
      <c r="J3204" s="222"/>
      <c r="K3204" s="222">
        <f t="shared" si="1400"/>
        <v>150000</v>
      </c>
    </row>
    <row r="3205" spans="1:11" x14ac:dyDescent="0.2">
      <c r="A3205" s="330" t="s">
        <v>940</v>
      </c>
      <c r="B3205" s="330" t="s">
        <v>895</v>
      </c>
      <c r="C3205" s="285">
        <v>559</v>
      </c>
      <c r="D3205" s="330"/>
      <c r="E3205" s="286">
        <v>31</v>
      </c>
      <c r="F3205" s="287"/>
      <c r="G3205" s="287"/>
      <c r="H3205" s="317">
        <f>H3206+H3208+H3210</f>
        <v>66000</v>
      </c>
      <c r="I3205" s="317">
        <f>I3206+I3208+I3210</f>
        <v>0</v>
      </c>
      <c r="J3205" s="317">
        <f>J3206+J3208+J3210</f>
        <v>75500</v>
      </c>
      <c r="K3205" s="317">
        <f t="shared" si="1400"/>
        <v>141500</v>
      </c>
    </row>
    <row r="3206" spans="1:11" x14ac:dyDescent="0.2">
      <c r="A3206" s="326" t="s">
        <v>940</v>
      </c>
      <c r="B3206" s="326" t="s">
        <v>895</v>
      </c>
      <c r="C3206" s="327">
        <v>559</v>
      </c>
      <c r="D3206" s="322"/>
      <c r="E3206" s="187">
        <v>311</v>
      </c>
      <c r="F3206" s="230"/>
      <c r="G3206" s="328"/>
      <c r="H3206" s="199">
        <f t="shared" ref="H3206:J3206" si="1401">H3207</f>
        <v>56000</v>
      </c>
      <c r="I3206" s="199">
        <f t="shared" si="1401"/>
        <v>0</v>
      </c>
      <c r="J3206" s="199">
        <f t="shared" si="1401"/>
        <v>64000</v>
      </c>
      <c r="K3206" s="199">
        <f t="shared" si="1400"/>
        <v>120000</v>
      </c>
    </row>
    <row r="3207" spans="1:11" s="152" customFormat="1" x14ac:dyDescent="0.2">
      <c r="A3207" s="213" t="s">
        <v>940</v>
      </c>
      <c r="B3207" s="213" t="s">
        <v>895</v>
      </c>
      <c r="C3207" s="214">
        <v>559</v>
      </c>
      <c r="D3207" s="215" t="s">
        <v>25</v>
      </c>
      <c r="E3207" s="188">
        <v>3111</v>
      </c>
      <c r="F3207" s="228" t="s">
        <v>19</v>
      </c>
      <c r="G3207" s="208"/>
      <c r="H3207" s="222">
        <v>56000</v>
      </c>
      <c r="I3207" s="222"/>
      <c r="J3207" s="222">
        <v>64000</v>
      </c>
      <c r="K3207" s="222">
        <f t="shared" si="1400"/>
        <v>120000</v>
      </c>
    </row>
    <row r="3208" spans="1:11" x14ac:dyDescent="0.2">
      <c r="A3208" s="326" t="s">
        <v>940</v>
      </c>
      <c r="B3208" s="326" t="s">
        <v>895</v>
      </c>
      <c r="C3208" s="327">
        <v>559</v>
      </c>
      <c r="D3208" s="322"/>
      <c r="E3208" s="187">
        <v>312</v>
      </c>
      <c r="F3208" s="230"/>
      <c r="G3208" s="328"/>
      <c r="H3208" s="199">
        <f>H3209</f>
        <v>1000</v>
      </c>
      <c r="I3208" s="199">
        <f>I3209</f>
        <v>0</v>
      </c>
      <c r="J3208" s="199">
        <f>J3209</f>
        <v>0</v>
      </c>
      <c r="K3208" s="199">
        <f t="shared" si="1400"/>
        <v>1000</v>
      </c>
    </row>
    <row r="3209" spans="1:11" s="152" customFormat="1" x14ac:dyDescent="0.2">
      <c r="A3209" s="213" t="s">
        <v>940</v>
      </c>
      <c r="B3209" s="213" t="s">
        <v>895</v>
      </c>
      <c r="C3209" s="214">
        <v>559</v>
      </c>
      <c r="D3209" s="215" t="s">
        <v>25</v>
      </c>
      <c r="E3209" s="188">
        <v>3121</v>
      </c>
      <c r="F3209" s="228" t="s">
        <v>138</v>
      </c>
      <c r="G3209" s="208"/>
      <c r="H3209" s="222">
        <v>1000</v>
      </c>
      <c r="I3209" s="222"/>
      <c r="J3209" s="222"/>
      <c r="K3209" s="222">
        <f t="shared" si="1400"/>
        <v>1000</v>
      </c>
    </row>
    <row r="3210" spans="1:11" x14ac:dyDescent="0.2">
      <c r="A3210" s="326" t="s">
        <v>940</v>
      </c>
      <c r="B3210" s="326" t="s">
        <v>895</v>
      </c>
      <c r="C3210" s="327">
        <v>559</v>
      </c>
      <c r="D3210" s="322"/>
      <c r="E3210" s="187">
        <v>313</v>
      </c>
      <c r="F3210" s="230"/>
      <c r="G3210" s="328"/>
      <c r="H3210" s="199">
        <f>H3211</f>
        <v>9000</v>
      </c>
      <c r="I3210" s="199">
        <f>I3211</f>
        <v>0</v>
      </c>
      <c r="J3210" s="199">
        <f>J3211</f>
        <v>11500</v>
      </c>
      <c r="K3210" s="199">
        <f t="shared" si="1400"/>
        <v>20500</v>
      </c>
    </row>
    <row r="3211" spans="1:11" s="152" customFormat="1" x14ac:dyDescent="0.2">
      <c r="A3211" s="213" t="s">
        <v>940</v>
      </c>
      <c r="B3211" s="213" t="s">
        <v>895</v>
      </c>
      <c r="C3211" s="214">
        <v>559</v>
      </c>
      <c r="D3211" s="215" t="s">
        <v>25</v>
      </c>
      <c r="E3211" s="188">
        <v>3132</v>
      </c>
      <c r="F3211" s="228" t="s">
        <v>280</v>
      </c>
      <c r="G3211" s="208"/>
      <c r="H3211" s="222">
        <v>9000</v>
      </c>
      <c r="I3211" s="222"/>
      <c r="J3211" s="222">
        <v>11500</v>
      </c>
      <c r="K3211" s="222">
        <f t="shared" si="1400"/>
        <v>20500</v>
      </c>
    </row>
    <row r="3212" spans="1:11" x14ac:dyDescent="0.2">
      <c r="A3212" s="330" t="s">
        <v>940</v>
      </c>
      <c r="B3212" s="330" t="s">
        <v>895</v>
      </c>
      <c r="C3212" s="285">
        <v>559</v>
      </c>
      <c r="D3212" s="330"/>
      <c r="E3212" s="286">
        <v>32</v>
      </c>
      <c r="F3212" s="287"/>
      <c r="G3212" s="287"/>
      <c r="H3212" s="317">
        <f>H3213+H3217+H3219+H3225</f>
        <v>458000</v>
      </c>
      <c r="I3212" s="317">
        <f>I3213+I3217+I3219+I3225</f>
        <v>9000</v>
      </c>
      <c r="J3212" s="317">
        <f>J3213+J3217+J3219+J3225</f>
        <v>1400</v>
      </c>
      <c r="K3212" s="317">
        <f t="shared" si="1400"/>
        <v>450400</v>
      </c>
    </row>
    <row r="3213" spans="1:11" x14ac:dyDescent="0.2">
      <c r="A3213" s="326" t="s">
        <v>940</v>
      </c>
      <c r="B3213" s="326" t="s">
        <v>895</v>
      </c>
      <c r="C3213" s="327">
        <v>559</v>
      </c>
      <c r="D3213" s="322"/>
      <c r="E3213" s="187">
        <v>321</v>
      </c>
      <c r="F3213" s="230"/>
      <c r="G3213" s="328"/>
      <c r="H3213" s="199">
        <f>H3214+H3215+H3216</f>
        <v>15000</v>
      </c>
      <c r="I3213" s="199">
        <f>I3214+I3215+I3216</f>
        <v>9000</v>
      </c>
      <c r="J3213" s="199">
        <f>J3214+J3215+J3216</f>
        <v>1400</v>
      </c>
      <c r="K3213" s="199">
        <f t="shared" si="1400"/>
        <v>7400</v>
      </c>
    </row>
    <row r="3214" spans="1:11" s="152" customFormat="1" x14ac:dyDescent="0.2">
      <c r="A3214" s="213" t="s">
        <v>940</v>
      </c>
      <c r="B3214" s="213" t="s">
        <v>895</v>
      </c>
      <c r="C3214" s="214">
        <v>559</v>
      </c>
      <c r="D3214" s="215" t="s">
        <v>25</v>
      </c>
      <c r="E3214" s="188">
        <v>3211</v>
      </c>
      <c r="F3214" s="228" t="s">
        <v>110</v>
      </c>
      <c r="G3214" s="208"/>
      <c r="H3214" s="222">
        <v>13000</v>
      </c>
      <c r="I3214" s="222">
        <v>9000</v>
      </c>
      <c r="J3214" s="222"/>
      <c r="K3214" s="222">
        <f t="shared" si="1400"/>
        <v>4000</v>
      </c>
    </row>
    <row r="3215" spans="1:11" ht="30" x14ac:dyDescent="0.2">
      <c r="A3215" s="213" t="s">
        <v>940</v>
      </c>
      <c r="B3215" s="213" t="s">
        <v>895</v>
      </c>
      <c r="C3215" s="214">
        <v>559</v>
      </c>
      <c r="D3215" s="215" t="s">
        <v>25</v>
      </c>
      <c r="E3215" s="188">
        <v>3212</v>
      </c>
      <c r="F3215" s="228" t="s">
        <v>111</v>
      </c>
      <c r="H3215" s="222">
        <v>1000</v>
      </c>
      <c r="I3215" s="222"/>
      <c r="J3215" s="222">
        <v>1400</v>
      </c>
      <c r="K3215" s="222">
        <f t="shared" si="1400"/>
        <v>2400</v>
      </c>
    </row>
    <row r="3216" spans="1:11" ht="15" x14ac:dyDescent="0.2">
      <c r="A3216" s="213" t="s">
        <v>940</v>
      </c>
      <c r="B3216" s="213" t="s">
        <v>895</v>
      </c>
      <c r="C3216" s="214">
        <v>559</v>
      </c>
      <c r="D3216" s="215" t="s">
        <v>25</v>
      </c>
      <c r="E3216" s="188">
        <v>3214</v>
      </c>
      <c r="F3216" s="228" t="s">
        <v>234</v>
      </c>
      <c r="H3216" s="222">
        <v>1000</v>
      </c>
      <c r="I3216" s="222"/>
      <c r="J3216" s="222"/>
      <c r="K3216" s="222">
        <f t="shared" si="1400"/>
        <v>1000</v>
      </c>
    </row>
    <row r="3217" spans="1:11" x14ac:dyDescent="0.2">
      <c r="A3217" s="326" t="s">
        <v>940</v>
      </c>
      <c r="B3217" s="326" t="s">
        <v>895</v>
      </c>
      <c r="C3217" s="327">
        <v>559</v>
      </c>
      <c r="D3217" s="322"/>
      <c r="E3217" s="187">
        <v>322</v>
      </c>
      <c r="F3217" s="230"/>
      <c r="G3217" s="328"/>
      <c r="H3217" s="199">
        <f>H3218</f>
        <v>1000</v>
      </c>
      <c r="I3217" s="199">
        <f>I3218</f>
        <v>0</v>
      </c>
      <c r="J3217" s="199">
        <f>J3218</f>
        <v>0</v>
      </c>
      <c r="K3217" s="199">
        <f t="shared" si="1400"/>
        <v>1000</v>
      </c>
    </row>
    <row r="3218" spans="1:11" s="152" customFormat="1" x14ac:dyDescent="0.2">
      <c r="A3218" s="213" t="s">
        <v>940</v>
      </c>
      <c r="B3218" s="213" t="s">
        <v>895</v>
      </c>
      <c r="C3218" s="214">
        <v>559</v>
      </c>
      <c r="D3218" s="215" t="s">
        <v>25</v>
      </c>
      <c r="E3218" s="188">
        <v>3223</v>
      </c>
      <c r="F3218" s="228" t="s">
        <v>115</v>
      </c>
      <c r="G3218" s="208"/>
      <c r="H3218" s="222">
        <v>1000</v>
      </c>
      <c r="I3218" s="222"/>
      <c r="J3218" s="222"/>
      <c r="K3218" s="222">
        <f t="shared" si="1400"/>
        <v>1000</v>
      </c>
    </row>
    <row r="3219" spans="1:11" x14ac:dyDescent="0.2">
      <c r="A3219" s="326" t="s">
        <v>940</v>
      </c>
      <c r="B3219" s="326" t="s">
        <v>895</v>
      </c>
      <c r="C3219" s="327">
        <v>559</v>
      </c>
      <c r="D3219" s="322"/>
      <c r="E3219" s="187">
        <v>323</v>
      </c>
      <c r="F3219" s="230"/>
      <c r="G3219" s="328"/>
      <c r="H3219" s="199">
        <f>H3220+H3221+H3222+H3223+H3224</f>
        <v>434000</v>
      </c>
      <c r="I3219" s="199">
        <f>I3220+I3221+I3222+I3223+I3224</f>
        <v>0</v>
      </c>
      <c r="J3219" s="199">
        <f>J3220+J3221+J3222+J3223+J3224</f>
        <v>0</v>
      </c>
      <c r="K3219" s="199">
        <f t="shared" si="1400"/>
        <v>434000</v>
      </c>
    </row>
    <row r="3220" spans="1:11" s="152" customFormat="1" x14ac:dyDescent="0.2">
      <c r="A3220" s="213" t="s">
        <v>940</v>
      </c>
      <c r="B3220" s="213" t="s">
        <v>895</v>
      </c>
      <c r="C3220" s="214">
        <v>559</v>
      </c>
      <c r="D3220" s="215" t="s">
        <v>25</v>
      </c>
      <c r="E3220" s="188">
        <v>3231</v>
      </c>
      <c r="F3220" s="228" t="s">
        <v>117</v>
      </c>
      <c r="G3220" s="208"/>
      <c r="H3220" s="222">
        <v>2000</v>
      </c>
      <c r="I3220" s="222"/>
      <c r="J3220" s="222"/>
      <c r="K3220" s="222">
        <f t="shared" si="1400"/>
        <v>2000</v>
      </c>
    </row>
    <row r="3221" spans="1:11" ht="15" x14ac:dyDescent="0.2">
      <c r="A3221" s="213" t="s">
        <v>940</v>
      </c>
      <c r="B3221" s="213" t="s">
        <v>895</v>
      </c>
      <c r="C3221" s="214">
        <v>559</v>
      </c>
      <c r="D3221" s="215" t="s">
        <v>25</v>
      </c>
      <c r="E3221" s="188">
        <v>3233</v>
      </c>
      <c r="F3221" s="228" t="s">
        <v>119</v>
      </c>
      <c r="H3221" s="222">
        <v>17000</v>
      </c>
      <c r="I3221" s="222"/>
      <c r="J3221" s="222"/>
      <c r="K3221" s="222">
        <f t="shared" si="1400"/>
        <v>17000</v>
      </c>
    </row>
    <row r="3222" spans="1:11" s="152" customFormat="1" x14ac:dyDescent="0.2">
      <c r="A3222" s="213" t="s">
        <v>940</v>
      </c>
      <c r="B3222" s="213" t="s">
        <v>895</v>
      </c>
      <c r="C3222" s="214">
        <v>559</v>
      </c>
      <c r="D3222" s="215" t="s">
        <v>25</v>
      </c>
      <c r="E3222" s="188">
        <v>3237</v>
      </c>
      <c r="F3222" s="228" t="s">
        <v>36</v>
      </c>
      <c r="G3222" s="208"/>
      <c r="H3222" s="222">
        <v>340000</v>
      </c>
      <c r="I3222" s="222"/>
      <c r="J3222" s="222"/>
      <c r="K3222" s="222">
        <f t="shared" si="1400"/>
        <v>340000</v>
      </c>
    </row>
    <row r="3223" spans="1:11" ht="15" x14ac:dyDescent="0.2">
      <c r="A3223" s="213" t="s">
        <v>940</v>
      </c>
      <c r="B3223" s="213" t="s">
        <v>895</v>
      </c>
      <c r="C3223" s="214">
        <v>559</v>
      </c>
      <c r="D3223" s="215" t="s">
        <v>25</v>
      </c>
      <c r="E3223" s="188">
        <v>3238</v>
      </c>
      <c r="F3223" s="228" t="s">
        <v>122</v>
      </c>
      <c r="H3223" s="222">
        <v>8000</v>
      </c>
      <c r="I3223" s="222"/>
      <c r="J3223" s="222"/>
      <c r="K3223" s="222">
        <f t="shared" si="1400"/>
        <v>8000</v>
      </c>
    </row>
    <row r="3224" spans="1:11" ht="15" x14ac:dyDescent="0.2">
      <c r="A3224" s="213" t="s">
        <v>940</v>
      </c>
      <c r="B3224" s="213" t="s">
        <v>895</v>
      </c>
      <c r="C3224" s="214">
        <v>559</v>
      </c>
      <c r="D3224" s="215" t="s">
        <v>25</v>
      </c>
      <c r="E3224" s="188">
        <v>3239</v>
      </c>
      <c r="F3224" s="228" t="s">
        <v>773</v>
      </c>
      <c r="H3224" s="222">
        <v>67000</v>
      </c>
      <c r="I3224" s="222"/>
      <c r="J3224" s="222"/>
      <c r="K3224" s="222">
        <f t="shared" si="1400"/>
        <v>67000</v>
      </c>
    </row>
    <row r="3225" spans="1:11" s="152" customFormat="1" x14ac:dyDescent="0.2">
      <c r="A3225" s="326" t="s">
        <v>940</v>
      </c>
      <c r="B3225" s="326" t="s">
        <v>895</v>
      </c>
      <c r="C3225" s="327">
        <v>559</v>
      </c>
      <c r="D3225" s="322"/>
      <c r="E3225" s="187">
        <v>329</v>
      </c>
      <c r="F3225" s="230"/>
      <c r="G3225" s="328"/>
      <c r="H3225" s="199">
        <f>H3226</f>
        <v>8000</v>
      </c>
      <c r="I3225" s="199">
        <f>I3226</f>
        <v>0</v>
      </c>
      <c r="J3225" s="199">
        <f>J3226</f>
        <v>0</v>
      </c>
      <c r="K3225" s="199">
        <f t="shared" si="1400"/>
        <v>8000</v>
      </c>
    </row>
    <row r="3226" spans="1:11" ht="15" x14ac:dyDescent="0.2">
      <c r="A3226" s="213" t="s">
        <v>940</v>
      </c>
      <c r="B3226" s="213" t="s">
        <v>895</v>
      </c>
      <c r="C3226" s="214">
        <v>559</v>
      </c>
      <c r="D3226" s="215" t="s">
        <v>25</v>
      </c>
      <c r="E3226" s="188">
        <v>3293</v>
      </c>
      <c r="F3226" s="228" t="s">
        <v>124</v>
      </c>
      <c r="H3226" s="222">
        <v>8000</v>
      </c>
      <c r="I3226" s="222"/>
      <c r="J3226" s="222"/>
      <c r="K3226" s="222">
        <f t="shared" si="1400"/>
        <v>8000</v>
      </c>
    </row>
    <row r="3227" spans="1:11" s="152" customFormat="1" x14ac:dyDescent="0.2">
      <c r="A3227" s="330" t="s">
        <v>940</v>
      </c>
      <c r="B3227" s="330" t="s">
        <v>895</v>
      </c>
      <c r="C3227" s="285">
        <v>559</v>
      </c>
      <c r="D3227" s="330"/>
      <c r="E3227" s="286">
        <v>42</v>
      </c>
      <c r="F3227" s="287"/>
      <c r="G3227" s="287"/>
      <c r="H3227" s="317">
        <f t="shared" ref="H3227:J3228" si="1402">H3228</f>
        <v>850000</v>
      </c>
      <c r="I3227" s="317">
        <f t="shared" si="1402"/>
        <v>0</v>
      </c>
      <c r="J3227" s="317">
        <f t="shared" si="1402"/>
        <v>0</v>
      </c>
      <c r="K3227" s="317">
        <f t="shared" si="1400"/>
        <v>850000</v>
      </c>
    </row>
    <row r="3228" spans="1:11" x14ac:dyDescent="0.2">
      <c r="A3228" s="326" t="s">
        <v>940</v>
      </c>
      <c r="B3228" s="326" t="s">
        <v>895</v>
      </c>
      <c r="C3228" s="327">
        <v>559</v>
      </c>
      <c r="D3228" s="322"/>
      <c r="E3228" s="187">
        <v>422</v>
      </c>
      <c r="F3228" s="230"/>
      <c r="G3228" s="328"/>
      <c r="H3228" s="199">
        <f t="shared" si="1402"/>
        <v>850000</v>
      </c>
      <c r="I3228" s="199">
        <f t="shared" si="1402"/>
        <v>0</v>
      </c>
      <c r="J3228" s="199">
        <f t="shared" si="1402"/>
        <v>0</v>
      </c>
      <c r="K3228" s="199">
        <f t="shared" si="1400"/>
        <v>850000</v>
      </c>
    </row>
    <row r="3229" spans="1:11" s="152" customFormat="1" x14ac:dyDescent="0.2">
      <c r="A3229" s="213" t="s">
        <v>940</v>
      </c>
      <c r="B3229" s="213" t="s">
        <v>895</v>
      </c>
      <c r="C3229" s="214">
        <v>559</v>
      </c>
      <c r="D3229" s="215" t="s">
        <v>25</v>
      </c>
      <c r="E3229" s="188">
        <v>4227</v>
      </c>
      <c r="F3229" s="228" t="s">
        <v>132</v>
      </c>
      <c r="G3229" s="208"/>
      <c r="H3229" s="222">
        <v>850000</v>
      </c>
      <c r="I3229" s="222"/>
      <c r="J3229" s="222"/>
      <c r="K3229" s="222">
        <f t="shared" si="1400"/>
        <v>850000</v>
      </c>
    </row>
    <row r="3230" spans="1:11" ht="67.5" x14ac:dyDescent="0.2">
      <c r="A3230" s="296" t="s">
        <v>940</v>
      </c>
      <c r="B3230" s="296" t="s">
        <v>897</v>
      </c>
      <c r="C3230" s="296"/>
      <c r="D3230" s="296"/>
      <c r="E3230" s="297"/>
      <c r="F3230" s="299" t="s">
        <v>896</v>
      </c>
      <c r="G3230" s="300" t="s">
        <v>688</v>
      </c>
      <c r="H3230" s="301">
        <f>H3231+H3238+H3252+H3259</f>
        <v>249500</v>
      </c>
      <c r="I3230" s="301">
        <f>I3231+I3238+I3252+I3259</f>
        <v>0</v>
      </c>
      <c r="J3230" s="301">
        <f>J3231+J3238+J3252+J3259</f>
        <v>700</v>
      </c>
      <c r="K3230" s="301">
        <f t="shared" si="1400"/>
        <v>250200</v>
      </c>
    </row>
    <row r="3231" spans="1:11" x14ac:dyDescent="0.2">
      <c r="A3231" s="330" t="s">
        <v>940</v>
      </c>
      <c r="B3231" s="330" t="s">
        <v>897</v>
      </c>
      <c r="C3231" s="285">
        <v>43</v>
      </c>
      <c r="D3231" s="330"/>
      <c r="E3231" s="286">
        <v>31</v>
      </c>
      <c r="F3231" s="287"/>
      <c r="G3231" s="287"/>
      <c r="H3231" s="317">
        <f>H3232+H3234+H3236</f>
        <v>20000</v>
      </c>
      <c r="I3231" s="317">
        <f>I3232+I3234+I3236</f>
        <v>0</v>
      </c>
      <c r="J3231" s="317">
        <f>J3232+J3234+J3236</f>
        <v>0</v>
      </c>
      <c r="K3231" s="317">
        <f t="shared" si="1400"/>
        <v>20000</v>
      </c>
    </row>
    <row r="3232" spans="1:11" s="152" customFormat="1" x14ac:dyDescent="0.2">
      <c r="A3232" s="326" t="s">
        <v>940</v>
      </c>
      <c r="B3232" s="326" t="s">
        <v>897</v>
      </c>
      <c r="C3232" s="327">
        <v>43</v>
      </c>
      <c r="D3232" s="322"/>
      <c r="E3232" s="187">
        <v>311</v>
      </c>
      <c r="F3232" s="230"/>
      <c r="G3232" s="328"/>
      <c r="H3232" s="199">
        <f t="shared" ref="H3232:J3232" si="1403">H3233</f>
        <v>16000</v>
      </c>
      <c r="I3232" s="199">
        <f t="shared" si="1403"/>
        <v>0</v>
      </c>
      <c r="J3232" s="199">
        <f t="shared" si="1403"/>
        <v>0</v>
      </c>
      <c r="K3232" s="199">
        <f t="shared" si="1400"/>
        <v>16000</v>
      </c>
    </row>
    <row r="3233" spans="1:11" ht="15" x14ac:dyDescent="0.2">
      <c r="A3233" s="213" t="s">
        <v>940</v>
      </c>
      <c r="B3233" s="213" t="s">
        <v>897</v>
      </c>
      <c r="C3233" s="214">
        <v>43</v>
      </c>
      <c r="D3233" s="215" t="s">
        <v>25</v>
      </c>
      <c r="E3233" s="188">
        <v>3111</v>
      </c>
      <c r="F3233" s="228" t="s">
        <v>19</v>
      </c>
      <c r="H3233" s="222">
        <v>16000</v>
      </c>
      <c r="I3233" s="222"/>
      <c r="J3233" s="222"/>
      <c r="K3233" s="222">
        <f t="shared" si="1400"/>
        <v>16000</v>
      </c>
    </row>
    <row r="3234" spans="1:11" x14ac:dyDescent="0.2">
      <c r="A3234" s="326" t="s">
        <v>940</v>
      </c>
      <c r="B3234" s="326" t="s">
        <v>897</v>
      </c>
      <c r="C3234" s="327">
        <v>43</v>
      </c>
      <c r="D3234" s="322"/>
      <c r="E3234" s="187">
        <v>312</v>
      </c>
      <c r="F3234" s="230"/>
      <c r="G3234" s="328"/>
      <c r="H3234" s="199">
        <f>H3235</f>
        <v>1000</v>
      </c>
      <c r="I3234" s="199">
        <f>I3235</f>
        <v>0</v>
      </c>
      <c r="J3234" s="199">
        <f>J3235</f>
        <v>0</v>
      </c>
      <c r="K3234" s="199">
        <f t="shared" si="1400"/>
        <v>1000</v>
      </c>
    </row>
    <row r="3235" spans="1:11" s="152" customFormat="1" x14ac:dyDescent="0.2">
      <c r="A3235" s="213" t="s">
        <v>940</v>
      </c>
      <c r="B3235" s="213" t="s">
        <v>897</v>
      </c>
      <c r="C3235" s="214">
        <v>43</v>
      </c>
      <c r="D3235" s="215" t="s">
        <v>25</v>
      </c>
      <c r="E3235" s="188">
        <v>3121</v>
      </c>
      <c r="F3235" s="228" t="s">
        <v>138</v>
      </c>
      <c r="G3235" s="208"/>
      <c r="H3235" s="222">
        <v>1000</v>
      </c>
      <c r="I3235" s="222"/>
      <c r="J3235" s="222"/>
      <c r="K3235" s="222">
        <f t="shared" si="1400"/>
        <v>1000</v>
      </c>
    </row>
    <row r="3236" spans="1:11" x14ac:dyDescent="0.2">
      <c r="A3236" s="326" t="s">
        <v>940</v>
      </c>
      <c r="B3236" s="326" t="s">
        <v>897</v>
      </c>
      <c r="C3236" s="327">
        <v>43</v>
      </c>
      <c r="D3236" s="322"/>
      <c r="E3236" s="187">
        <v>313</v>
      </c>
      <c r="F3236" s="230"/>
      <c r="G3236" s="328"/>
      <c r="H3236" s="199">
        <f>H3237</f>
        <v>3000</v>
      </c>
      <c r="I3236" s="199">
        <f>I3237</f>
        <v>0</v>
      </c>
      <c r="J3236" s="199">
        <f>J3237</f>
        <v>0</v>
      </c>
      <c r="K3236" s="199">
        <f t="shared" si="1400"/>
        <v>3000</v>
      </c>
    </row>
    <row r="3237" spans="1:11" ht="15" x14ac:dyDescent="0.2">
      <c r="A3237" s="213" t="s">
        <v>940</v>
      </c>
      <c r="B3237" s="213" t="s">
        <v>897</v>
      </c>
      <c r="C3237" s="214">
        <v>43</v>
      </c>
      <c r="D3237" s="215" t="s">
        <v>25</v>
      </c>
      <c r="E3237" s="188">
        <v>3132</v>
      </c>
      <c r="F3237" s="228" t="s">
        <v>280</v>
      </c>
      <c r="H3237" s="222">
        <v>3000</v>
      </c>
      <c r="I3237" s="222"/>
      <c r="J3237" s="222"/>
      <c r="K3237" s="222">
        <f t="shared" si="1400"/>
        <v>3000</v>
      </c>
    </row>
    <row r="3238" spans="1:11" s="152" customFormat="1" x14ac:dyDescent="0.2">
      <c r="A3238" s="330" t="s">
        <v>940</v>
      </c>
      <c r="B3238" s="330" t="s">
        <v>897</v>
      </c>
      <c r="C3238" s="285">
        <v>43</v>
      </c>
      <c r="D3238" s="330"/>
      <c r="E3238" s="286">
        <v>32</v>
      </c>
      <c r="F3238" s="287"/>
      <c r="G3238" s="287"/>
      <c r="H3238" s="317">
        <f>H3239+H3243+H3245+H3250</f>
        <v>20500</v>
      </c>
      <c r="I3238" s="317">
        <f>I3239+I3243+I3245+I3250</f>
        <v>0</v>
      </c>
      <c r="J3238" s="317">
        <f>J3239+J3243+J3245+J3250</f>
        <v>0</v>
      </c>
      <c r="K3238" s="317">
        <f t="shared" si="1400"/>
        <v>20500</v>
      </c>
    </row>
    <row r="3239" spans="1:11" x14ac:dyDescent="0.2">
      <c r="A3239" s="326" t="s">
        <v>940</v>
      </c>
      <c r="B3239" s="326" t="s">
        <v>897</v>
      </c>
      <c r="C3239" s="327">
        <v>43</v>
      </c>
      <c r="D3239" s="322"/>
      <c r="E3239" s="187">
        <v>321</v>
      </c>
      <c r="F3239" s="230"/>
      <c r="G3239" s="328"/>
      <c r="H3239" s="199">
        <f>H3240+H3241+H3242</f>
        <v>5000</v>
      </c>
      <c r="I3239" s="199">
        <f>I3240+I3241+I3242</f>
        <v>0</v>
      </c>
      <c r="J3239" s="199">
        <f>J3240+J3241+J3242</f>
        <v>0</v>
      </c>
      <c r="K3239" s="199">
        <f t="shared" si="1400"/>
        <v>5000</v>
      </c>
    </row>
    <row r="3240" spans="1:11" s="152" customFormat="1" x14ac:dyDescent="0.2">
      <c r="A3240" s="213" t="s">
        <v>940</v>
      </c>
      <c r="B3240" s="213" t="s">
        <v>897</v>
      </c>
      <c r="C3240" s="214">
        <v>43</v>
      </c>
      <c r="D3240" s="215" t="s">
        <v>25</v>
      </c>
      <c r="E3240" s="188">
        <v>3211</v>
      </c>
      <c r="F3240" s="228" t="s">
        <v>110</v>
      </c>
      <c r="G3240" s="208"/>
      <c r="H3240" s="222">
        <v>3000</v>
      </c>
      <c r="I3240" s="222"/>
      <c r="J3240" s="222"/>
      <c r="K3240" s="222">
        <f t="shared" si="1400"/>
        <v>3000</v>
      </c>
    </row>
    <row r="3241" spans="1:11" ht="30" x14ac:dyDescent="0.2">
      <c r="A3241" s="213" t="s">
        <v>940</v>
      </c>
      <c r="B3241" s="213" t="s">
        <v>897</v>
      </c>
      <c r="C3241" s="214">
        <v>43</v>
      </c>
      <c r="D3241" s="215" t="s">
        <v>25</v>
      </c>
      <c r="E3241" s="188">
        <v>3212</v>
      </c>
      <c r="F3241" s="228" t="s">
        <v>111</v>
      </c>
      <c r="H3241" s="222">
        <v>1000</v>
      </c>
      <c r="I3241" s="222"/>
      <c r="J3241" s="222"/>
      <c r="K3241" s="222">
        <f t="shared" si="1400"/>
        <v>1000</v>
      </c>
    </row>
    <row r="3242" spans="1:11" s="152" customFormat="1" x14ac:dyDescent="0.2">
      <c r="A3242" s="213" t="s">
        <v>940</v>
      </c>
      <c r="B3242" s="213" t="s">
        <v>897</v>
      </c>
      <c r="C3242" s="214">
        <v>43</v>
      </c>
      <c r="D3242" s="215" t="s">
        <v>25</v>
      </c>
      <c r="E3242" s="188">
        <v>3214</v>
      </c>
      <c r="F3242" s="228" t="s">
        <v>234</v>
      </c>
      <c r="G3242" s="208"/>
      <c r="H3242" s="222">
        <v>1000</v>
      </c>
      <c r="I3242" s="222"/>
      <c r="J3242" s="222"/>
      <c r="K3242" s="222">
        <f t="shared" si="1400"/>
        <v>1000</v>
      </c>
    </row>
    <row r="3243" spans="1:11" x14ac:dyDescent="0.2">
      <c r="A3243" s="326" t="s">
        <v>940</v>
      </c>
      <c r="B3243" s="326" t="s">
        <v>897</v>
      </c>
      <c r="C3243" s="327">
        <v>43</v>
      </c>
      <c r="D3243" s="322"/>
      <c r="E3243" s="187">
        <v>322</v>
      </c>
      <c r="F3243" s="230"/>
      <c r="G3243" s="328"/>
      <c r="H3243" s="199">
        <f>H3244</f>
        <v>1000</v>
      </c>
      <c r="I3243" s="199">
        <f>I3244</f>
        <v>0</v>
      </c>
      <c r="J3243" s="199">
        <f>J3244</f>
        <v>0</v>
      </c>
      <c r="K3243" s="199">
        <f t="shared" si="1400"/>
        <v>1000</v>
      </c>
    </row>
    <row r="3244" spans="1:11" ht="15" x14ac:dyDescent="0.2">
      <c r="A3244" s="213" t="s">
        <v>940</v>
      </c>
      <c r="B3244" s="213" t="s">
        <v>897</v>
      </c>
      <c r="C3244" s="214">
        <v>43</v>
      </c>
      <c r="D3244" s="215" t="s">
        <v>25</v>
      </c>
      <c r="E3244" s="188">
        <v>3223</v>
      </c>
      <c r="F3244" s="228" t="s">
        <v>115</v>
      </c>
      <c r="H3244" s="222">
        <v>1000</v>
      </c>
      <c r="I3244" s="222"/>
      <c r="J3244" s="222"/>
      <c r="K3244" s="222">
        <f t="shared" si="1400"/>
        <v>1000</v>
      </c>
    </row>
    <row r="3245" spans="1:11" x14ac:dyDescent="0.2">
      <c r="A3245" s="326" t="s">
        <v>940</v>
      </c>
      <c r="B3245" s="326" t="s">
        <v>897</v>
      </c>
      <c r="C3245" s="327">
        <v>43</v>
      </c>
      <c r="D3245" s="322"/>
      <c r="E3245" s="187">
        <v>323</v>
      </c>
      <c r="F3245" s="230"/>
      <c r="G3245" s="328"/>
      <c r="H3245" s="199">
        <f>H3246+H3247+H3248+H3249</f>
        <v>13500</v>
      </c>
      <c r="I3245" s="199">
        <f>I3246+I3247+I3248+I3249</f>
        <v>0</v>
      </c>
      <c r="J3245" s="199">
        <f>J3246+J3247+J3248+J3249</f>
        <v>0</v>
      </c>
      <c r="K3245" s="199">
        <f t="shared" si="1400"/>
        <v>13500</v>
      </c>
    </row>
    <row r="3246" spans="1:11" s="152" customFormat="1" x14ac:dyDescent="0.2">
      <c r="A3246" s="213" t="s">
        <v>940</v>
      </c>
      <c r="B3246" s="213" t="s">
        <v>897</v>
      </c>
      <c r="C3246" s="214">
        <v>43</v>
      </c>
      <c r="D3246" s="215" t="s">
        <v>25</v>
      </c>
      <c r="E3246" s="188">
        <v>3231</v>
      </c>
      <c r="F3246" s="228" t="s">
        <v>117</v>
      </c>
      <c r="G3246" s="208"/>
      <c r="H3246" s="222">
        <v>1000</v>
      </c>
      <c r="I3246" s="222"/>
      <c r="J3246" s="222"/>
      <c r="K3246" s="222">
        <f t="shared" si="1400"/>
        <v>1000</v>
      </c>
    </row>
    <row r="3247" spans="1:11" ht="15" x14ac:dyDescent="0.2">
      <c r="A3247" s="213" t="s">
        <v>940</v>
      </c>
      <c r="B3247" s="213" t="s">
        <v>897</v>
      </c>
      <c r="C3247" s="214">
        <v>43</v>
      </c>
      <c r="D3247" s="215" t="s">
        <v>25</v>
      </c>
      <c r="E3247" s="188">
        <v>3233</v>
      </c>
      <c r="F3247" s="228" t="s">
        <v>119</v>
      </c>
      <c r="H3247" s="222">
        <v>3000</v>
      </c>
      <c r="I3247" s="222"/>
      <c r="J3247" s="222"/>
      <c r="K3247" s="222">
        <f t="shared" si="1400"/>
        <v>3000</v>
      </c>
    </row>
    <row r="3248" spans="1:11" ht="15" x14ac:dyDescent="0.2">
      <c r="A3248" s="213" t="s">
        <v>940</v>
      </c>
      <c r="B3248" s="213" t="s">
        <v>897</v>
      </c>
      <c r="C3248" s="214">
        <v>43</v>
      </c>
      <c r="D3248" s="215" t="s">
        <v>25</v>
      </c>
      <c r="E3248" s="188">
        <v>3237</v>
      </c>
      <c r="F3248" s="228" t="s">
        <v>36</v>
      </c>
      <c r="H3248" s="222">
        <v>1500</v>
      </c>
      <c r="I3248" s="222"/>
      <c r="J3248" s="222"/>
      <c r="K3248" s="222">
        <f t="shared" si="1400"/>
        <v>1500</v>
      </c>
    </row>
    <row r="3249" spans="1:11" s="152" customFormat="1" x14ac:dyDescent="0.2">
      <c r="A3249" s="213" t="s">
        <v>940</v>
      </c>
      <c r="B3249" s="213" t="s">
        <v>897</v>
      </c>
      <c r="C3249" s="214">
        <v>43</v>
      </c>
      <c r="D3249" s="215" t="s">
        <v>25</v>
      </c>
      <c r="E3249" s="188">
        <v>3239</v>
      </c>
      <c r="F3249" s="228" t="s">
        <v>773</v>
      </c>
      <c r="G3249" s="208"/>
      <c r="H3249" s="222">
        <v>8000</v>
      </c>
      <c r="I3249" s="222"/>
      <c r="J3249" s="222"/>
      <c r="K3249" s="222">
        <f t="shared" si="1400"/>
        <v>8000</v>
      </c>
    </row>
    <row r="3250" spans="1:11" x14ac:dyDescent="0.2">
      <c r="A3250" s="326" t="s">
        <v>940</v>
      </c>
      <c r="B3250" s="326" t="s">
        <v>897</v>
      </c>
      <c r="C3250" s="327">
        <v>43</v>
      </c>
      <c r="D3250" s="322"/>
      <c r="E3250" s="187">
        <v>329</v>
      </c>
      <c r="F3250" s="230"/>
      <c r="G3250" s="328"/>
      <c r="H3250" s="199">
        <f>H3251</f>
        <v>1000</v>
      </c>
      <c r="I3250" s="199">
        <f>I3251</f>
        <v>0</v>
      </c>
      <c r="J3250" s="199">
        <f>J3251</f>
        <v>0</v>
      </c>
      <c r="K3250" s="199">
        <f t="shared" si="1400"/>
        <v>1000</v>
      </c>
    </row>
    <row r="3251" spans="1:11" ht="15" x14ac:dyDescent="0.2">
      <c r="A3251" s="213" t="s">
        <v>940</v>
      </c>
      <c r="B3251" s="213" t="s">
        <v>897</v>
      </c>
      <c r="C3251" s="214">
        <v>43</v>
      </c>
      <c r="D3251" s="215" t="s">
        <v>25</v>
      </c>
      <c r="E3251" s="188">
        <v>3293</v>
      </c>
      <c r="F3251" s="228" t="s">
        <v>124</v>
      </c>
      <c r="H3251" s="222">
        <v>1000</v>
      </c>
      <c r="I3251" s="222"/>
      <c r="J3251" s="222"/>
      <c r="K3251" s="222">
        <f t="shared" si="1400"/>
        <v>1000</v>
      </c>
    </row>
    <row r="3252" spans="1:11" s="152" customFormat="1" x14ac:dyDescent="0.2">
      <c r="A3252" s="330" t="s">
        <v>940</v>
      </c>
      <c r="B3252" s="330" t="s">
        <v>897</v>
      </c>
      <c r="C3252" s="285">
        <v>559</v>
      </c>
      <c r="D3252" s="330"/>
      <c r="E3252" s="286">
        <v>31</v>
      </c>
      <c r="F3252" s="287"/>
      <c r="G3252" s="287"/>
      <c r="H3252" s="317">
        <f>H3253+H3255+H3257</f>
        <v>108000</v>
      </c>
      <c r="I3252" s="317">
        <f>I3253+I3255+I3257</f>
        <v>0</v>
      </c>
      <c r="J3252" s="317">
        <f>J3253+J3255+J3257</f>
        <v>0</v>
      </c>
      <c r="K3252" s="317">
        <f t="shared" si="1400"/>
        <v>108000</v>
      </c>
    </row>
    <row r="3253" spans="1:11" x14ac:dyDescent="0.2">
      <c r="A3253" s="326" t="s">
        <v>940</v>
      </c>
      <c r="B3253" s="326" t="s">
        <v>897</v>
      </c>
      <c r="C3253" s="327">
        <v>559</v>
      </c>
      <c r="D3253" s="322"/>
      <c r="E3253" s="187">
        <v>311</v>
      </c>
      <c r="F3253" s="230"/>
      <c r="G3253" s="328"/>
      <c r="H3253" s="199">
        <f t="shared" ref="H3253:J3253" si="1404">H3254</f>
        <v>92000</v>
      </c>
      <c r="I3253" s="199">
        <f t="shared" si="1404"/>
        <v>0</v>
      </c>
      <c r="J3253" s="199">
        <f t="shared" si="1404"/>
        <v>0</v>
      </c>
      <c r="K3253" s="199">
        <f t="shared" si="1400"/>
        <v>92000</v>
      </c>
    </row>
    <row r="3254" spans="1:11" ht="15" x14ac:dyDescent="0.2">
      <c r="A3254" s="213" t="s">
        <v>940</v>
      </c>
      <c r="B3254" s="213" t="s">
        <v>897</v>
      </c>
      <c r="C3254" s="214">
        <v>559</v>
      </c>
      <c r="D3254" s="215" t="s">
        <v>25</v>
      </c>
      <c r="E3254" s="188">
        <v>3111</v>
      </c>
      <c r="F3254" s="228" t="s">
        <v>19</v>
      </c>
      <c r="H3254" s="222">
        <v>92000</v>
      </c>
      <c r="I3254" s="222"/>
      <c r="J3254" s="222"/>
      <c r="K3254" s="222">
        <f t="shared" si="1400"/>
        <v>92000</v>
      </c>
    </row>
    <row r="3255" spans="1:11" x14ac:dyDescent="0.2">
      <c r="A3255" s="326" t="s">
        <v>940</v>
      </c>
      <c r="B3255" s="326" t="s">
        <v>897</v>
      </c>
      <c r="C3255" s="327">
        <v>559</v>
      </c>
      <c r="D3255" s="322"/>
      <c r="E3255" s="187">
        <v>312</v>
      </c>
      <c r="F3255" s="230"/>
      <c r="G3255" s="328"/>
      <c r="H3255" s="199">
        <f>H3256</f>
        <v>1000</v>
      </c>
      <c r="I3255" s="199">
        <f>I3256</f>
        <v>0</v>
      </c>
      <c r="J3255" s="199">
        <f>J3256</f>
        <v>0</v>
      </c>
      <c r="K3255" s="199">
        <f t="shared" si="1400"/>
        <v>1000</v>
      </c>
    </row>
    <row r="3256" spans="1:11" s="152" customFormat="1" x14ac:dyDescent="0.2">
      <c r="A3256" s="213" t="s">
        <v>940</v>
      </c>
      <c r="B3256" s="213" t="s">
        <v>897</v>
      </c>
      <c r="C3256" s="214">
        <v>559</v>
      </c>
      <c r="D3256" s="215" t="s">
        <v>25</v>
      </c>
      <c r="E3256" s="188">
        <v>3121</v>
      </c>
      <c r="F3256" s="228" t="s">
        <v>138</v>
      </c>
      <c r="G3256" s="208"/>
      <c r="H3256" s="222">
        <v>1000</v>
      </c>
      <c r="I3256" s="222"/>
      <c r="J3256" s="222"/>
      <c r="K3256" s="222">
        <f t="shared" si="1400"/>
        <v>1000</v>
      </c>
    </row>
    <row r="3257" spans="1:11" x14ac:dyDescent="0.2">
      <c r="A3257" s="326" t="s">
        <v>940</v>
      </c>
      <c r="B3257" s="326" t="s">
        <v>897</v>
      </c>
      <c r="C3257" s="327">
        <v>559</v>
      </c>
      <c r="D3257" s="322"/>
      <c r="E3257" s="187">
        <v>313</v>
      </c>
      <c r="F3257" s="230"/>
      <c r="G3257" s="328"/>
      <c r="H3257" s="199">
        <f>H3258</f>
        <v>15000</v>
      </c>
      <c r="I3257" s="199">
        <f>I3258</f>
        <v>0</v>
      </c>
      <c r="J3257" s="199">
        <f>J3258</f>
        <v>0</v>
      </c>
      <c r="K3257" s="199">
        <f t="shared" si="1400"/>
        <v>15000</v>
      </c>
    </row>
    <row r="3258" spans="1:11" s="152" customFormat="1" x14ac:dyDescent="0.2">
      <c r="A3258" s="213" t="s">
        <v>940</v>
      </c>
      <c r="B3258" s="213" t="s">
        <v>897</v>
      </c>
      <c r="C3258" s="214">
        <v>559</v>
      </c>
      <c r="D3258" s="215" t="s">
        <v>25</v>
      </c>
      <c r="E3258" s="188">
        <v>3132</v>
      </c>
      <c r="F3258" s="228" t="s">
        <v>280</v>
      </c>
      <c r="G3258" s="208"/>
      <c r="H3258" s="222">
        <v>15000</v>
      </c>
      <c r="I3258" s="222"/>
      <c r="J3258" s="222"/>
      <c r="K3258" s="222">
        <f t="shared" si="1400"/>
        <v>15000</v>
      </c>
    </row>
    <row r="3259" spans="1:11" x14ac:dyDescent="0.2">
      <c r="A3259" s="330" t="s">
        <v>940</v>
      </c>
      <c r="B3259" s="330" t="s">
        <v>897</v>
      </c>
      <c r="C3259" s="285">
        <v>559</v>
      </c>
      <c r="D3259" s="330"/>
      <c r="E3259" s="286">
        <v>32</v>
      </c>
      <c r="F3259" s="287"/>
      <c r="G3259" s="287"/>
      <c r="H3259" s="317">
        <f>H3260+H3264+H3266+H3271</f>
        <v>101000</v>
      </c>
      <c r="I3259" s="317">
        <f>I3260+I3264+I3266+I3271</f>
        <v>0</v>
      </c>
      <c r="J3259" s="317">
        <f>J3260+J3264+J3266+J3271</f>
        <v>700</v>
      </c>
      <c r="K3259" s="317">
        <f t="shared" si="1400"/>
        <v>101700</v>
      </c>
    </row>
    <row r="3260" spans="1:11" x14ac:dyDescent="0.2">
      <c r="A3260" s="326" t="s">
        <v>940</v>
      </c>
      <c r="B3260" s="326" t="s">
        <v>897</v>
      </c>
      <c r="C3260" s="327">
        <v>559</v>
      </c>
      <c r="D3260" s="322"/>
      <c r="E3260" s="187">
        <v>321</v>
      </c>
      <c r="F3260" s="230"/>
      <c r="G3260" s="328"/>
      <c r="H3260" s="199">
        <f>H3261+H3262+H3263</f>
        <v>23000</v>
      </c>
      <c r="I3260" s="199">
        <f>I3261+I3262+I3263</f>
        <v>0</v>
      </c>
      <c r="J3260" s="199">
        <f>J3261+J3262+J3263</f>
        <v>700</v>
      </c>
      <c r="K3260" s="199">
        <f t="shared" si="1400"/>
        <v>23700</v>
      </c>
    </row>
    <row r="3261" spans="1:11" ht="15" x14ac:dyDescent="0.2">
      <c r="A3261" s="213" t="s">
        <v>940</v>
      </c>
      <c r="B3261" s="213" t="s">
        <v>897</v>
      </c>
      <c r="C3261" s="214">
        <v>559</v>
      </c>
      <c r="D3261" s="215" t="s">
        <v>25</v>
      </c>
      <c r="E3261" s="188">
        <v>3211</v>
      </c>
      <c r="F3261" s="228" t="s">
        <v>110</v>
      </c>
      <c r="H3261" s="222">
        <v>21000</v>
      </c>
      <c r="I3261" s="222"/>
      <c r="J3261" s="222"/>
      <c r="K3261" s="222">
        <f t="shared" si="1400"/>
        <v>21000</v>
      </c>
    </row>
    <row r="3262" spans="1:11" ht="30" x14ac:dyDescent="0.2">
      <c r="A3262" s="213" t="s">
        <v>940</v>
      </c>
      <c r="B3262" s="213" t="s">
        <v>897</v>
      </c>
      <c r="C3262" s="214">
        <v>559</v>
      </c>
      <c r="D3262" s="215" t="s">
        <v>25</v>
      </c>
      <c r="E3262" s="188">
        <v>3212</v>
      </c>
      <c r="F3262" s="228" t="s">
        <v>111</v>
      </c>
      <c r="H3262" s="222">
        <v>1000</v>
      </c>
      <c r="I3262" s="222"/>
      <c r="J3262" s="222">
        <v>700</v>
      </c>
      <c r="K3262" s="222">
        <f t="shared" si="1400"/>
        <v>1700</v>
      </c>
    </row>
    <row r="3263" spans="1:11" s="152" customFormat="1" x14ac:dyDescent="0.2">
      <c r="A3263" s="213" t="s">
        <v>940</v>
      </c>
      <c r="B3263" s="213" t="s">
        <v>897</v>
      </c>
      <c r="C3263" s="214">
        <v>559</v>
      </c>
      <c r="D3263" s="215" t="s">
        <v>25</v>
      </c>
      <c r="E3263" s="188">
        <v>3214</v>
      </c>
      <c r="F3263" s="228" t="s">
        <v>234</v>
      </c>
      <c r="G3263" s="208"/>
      <c r="H3263" s="222">
        <v>1000</v>
      </c>
      <c r="I3263" s="222"/>
      <c r="J3263" s="222"/>
      <c r="K3263" s="222">
        <f t="shared" si="1400"/>
        <v>1000</v>
      </c>
    </row>
    <row r="3264" spans="1:11" x14ac:dyDescent="0.2">
      <c r="A3264" s="326" t="s">
        <v>940</v>
      </c>
      <c r="B3264" s="326" t="s">
        <v>897</v>
      </c>
      <c r="C3264" s="327">
        <v>559</v>
      </c>
      <c r="D3264" s="322"/>
      <c r="E3264" s="187">
        <v>322</v>
      </c>
      <c r="F3264" s="230"/>
      <c r="G3264" s="328"/>
      <c r="H3264" s="199">
        <f>H3265</f>
        <v>1000</v>
      </c>
      <c r="I3264" s="199">
        <f>I3265</f>
        <v>0</v>
      </c>
      <c r="J3264" s="199">
        <f>J3265</f>
        <v>0</v>
      </c>
      <c r="K3264" s="199">
        <f t="shared" si="1400"/>
        <v>1000</v>
      </c>
    </row>
    <row r="3265" spans="1:11" ht="15" x14ac:dyDescent="0.2">
      <c r="A3265" s="213" t="s">
        <v>940</v>
      </c>
      <c r="B3265" s="213" t="s">
        <v>897</v>
      </c>
      <c r="C3265" s="214">
        <v>559</v>
      </c>
      <c r="D3265" s="215" t="s">
        <v>25</v>
      </c>
      <c r="E3265" s="188">
        <v>3223</v>
      </c>
      <c r="F3265" s="228" t="s">
        <v>115</v>
      </c>
      <c r="H3265" s="222">
        <v>1000</v>
      </c>
      <c r="I3265" s="222"/>
      <c r="J3265" s="222"/>
      <c r="K3265" s="222">
        <f t="shared" si="1400"/>
        <v>1000</v>
      </c>
    </row>
    <row r="3266" spans="1:11" x14ac:dyDescent="0.2">
      <c r="A3266" s="326" t="s">
        <v>940</v>
      </c>
      <c r="B3266" s="326" t="s">
        <v>897</v>
      </c>
      <c r="C3266" s="327">
        <v>559</v>
      </c>
      <c r="D3266" s="322"/>
      <c r="E3266" s="187">
        <v>323</v>
      </c>
      <c r="F3266" s="230"/>
      <c r="G3266" s="328"/>
      <c r="H3266" s="199">
        <f>H3267+H3268+H3269+H3270</f>
        <v>73000</v>
      </c>
      <c r="I3266" s="199">
        <f>I3267+I3268+I3269+I3270</f>
        <v>0</v>
      </c>
      <c r="J3266" s="199">
        <f>J3267+J3268+J3269+J3270</f>
        <v>0</v>
      </c>
      <c r="K3266" s="199">
        <f t="shared" si="1400"/>
        <v>73000</v>
      </c>
    </row>
    <row r="3267" spans="1:11" s="152" customFormat="1" x14ac:dyDescent="0.2">
      <c r="A3267" s="213" t="s">
        <v>940</v>
      </c>
      <c r="B3267" s="213" t="s">
        <v>897</v>
      </c>
      <c r="C3267" s="214">
        <v>559</v>
      </c>
      <c r="D3267" s="215" t="s">
        <v>25</v>
      </c>
      <c r="E3267" s="188">
        <v>3231</v>
      </c>
      <c r="F3267" s="228" t="s">
        <v>117</v>
      </c>
      <c r="G3267" s="208"/>
      <c r="H3267" s="222">
        <v>1000</v>
      </c>
      <c r="I3267" s="222"/>
      <c r="J3267" s="222"/>
      <c r="K3267" s="222">
        <f t="shared" ref="K3267:K3330" si="1405">H3267-I3267+J3267</f>
        <v>1000</v>
      </c>
    </row>
    <row r="3268" spans="1:11" ht="15" x14ac:dyDescent="0.2">
      <c r="A3268" s="213" t="s">
        <v>940</v>
      </c>
      <c r="B3268" s="213" t="s">
        <v>897</v>
      </c>
      <c r="C3268" s="214">
        <v>559</v>
      </c>
      <c r="D3268" s="215" t="s">
        <v>25</v>
      </c>
      <c r="E3268" s="188">
        <v>3233</v>
      </c>
      <c r="F3268" s="228" t="s">
        <v>119</v>
      </c>
      <c r="H3268" s="222">
        <v>17000</v>
      </c>
      <c r="I3268" s="222"/>
      <c r="J3268" s="222"/>
      <c r="K3268" s="222">
        <f t="shared" si="1405"/>
        <v>17000</v>
      </c>
    </row>
    <row r="3269" spans="1:11" s="152" customFormat="1" x14ac:dyDescent="0.2">
      <c r="A3269" s="213" t="s">
        <v>940</v>
      </c>
      <c r="B3269" s="213" t="s">
        <v>897</v>
      </c>
      <c r="C3269" s="214">
        <v>559</v>
      </c>
      <c r="D3269" s="215" t="s">
        <v>25</v>
      </c>
      <c r="E3269" s="188">
        <v>3237</v>
      </c>
      <c r="F3269" s="228" t="s">
        <v>36</v>
      </c>
      <c r="G3269" s="208"/>
      <c r="H3269" s="222">
        <v>8000</v>
      </c>
      <c r="I3269" s="222"/>
      <c r="J3269" s="222"/>
      <c r="K3269" s="222">
        <f t="shared" si="1405"/>
        <v>8000</v>
      </c>
    </row>
    <row r="3270" spans="1:11" ht="15" x14ac:dyDescent="0.2">
      <c r="A3270" s="213" t="s">
        <v>940</v>
      </c>
      <c r="B3270" s="213" t="s">
        <v>897</v>
      </c>
      <c r="C3270" s="214">
        <v>559</v>
      </c>
      <c r="D3270" s="215" t="s">
        <v>25</v>
      </c>
      <c r="E3270" s="188">
        <v>3239</v>
      </c>
      <c r="F3270" s="228" t="s">
        <v>773</v>
      </c>
      <c r="H3270" s="222">
        <v>47000</v>
      </c>
      <c r="I3270" s="222"/>
      <c r="J3270" s="222"/>
      <c r="K3270" s="222">
        <f t="shared" si="1405"/>
        <v>47000</v>
      </c>
    </row>
    <row r="3271" spans="1:11" s="152" customFormat="1" x14ac:dyDescent="0.2">
      <c r="A3271" s="326" t="s">
        <v>940</v>
      </c>
      <c r="B3271" s="326" t="s">
        <v>897</v>
      </c>
      <c r="C3271" s="327">
        <v>559</v>
      </c>
      <c r="D3271" s="322"/>
      <c r="E3271" s="187">
        <v>329</v>
      </c>
      <c r="F3271" s="230"/>
      <c r="G3271" s="328"/>
      <c r="H3271" s="199">
        <f>H3272</f>
        <v>4000</v>
      </c>
      <c r="I3271" s="199">
        <f>I3272</f>
        <v>0</v>
      </c>
      <c r="J3271" s="199">
        <f>J3272</f>
        <v>0</v>
      </c>
      <c r="K3271" s="199">
        <f t="shared" si="1405"/>
        <v>4000</v>
      </c>
    </row>
    <row r="3272" spans="1:11" ht="15" x14ac:dyDescent="0.2">
      <c r="A3272" s="213" t="s">
        <v>940</v>
      </c>
      <c r="B3272" s="213" t="s">
        <v>897</v>
      </c>
      <c r="C3272" s="214">
        <v>559</v>
      </c>
      <c r="D3272" s="215" t="s">
        <v>25</v>
      </c>
      <c r="E3272" s="188">
        <v>3293</v>
      </c>
      <c r="F3272" s="228" t="s">
        <v>124</v>
      </c>
      <c r="H3272" s="222">
        <v>4000</v>
      </c>
      <c r="I3272" s="222"/>
      <c r="J3272" s="222"/>
      <c r="K3272" s="222">
        <f t="shared" si="1405"/>
        <v>4000</v>
      </c>
    </row>
    <row r="3273" spans="1:11" ht="56.25" x14ac:dyDescent="0.2">
      <c r="A3273" s="296" t="s">
        <v>940</v>
      </c>
      <c r="B3273" s="296" t="s">
        <v>899</v>
      </c>
      <c r="C3273" s="296"/>
      <c r="D3273" s="296"/>
      <c r="E3273" s="297"/>
      <c r="F3273" s="299" t="s">
        <v>898</v>
      </c>
      <c r="G3273" s="300" t="s">
        <v>814</v>
      </c>
      <c r="H3273" s="301">
        <f>H3274+H3277+H3280+H3283</f>
        <v>11410000</v>
      </c>
      <c r="I3273" s="301">
        <f>I3274+I3277+I3280+I3283</f>
        <v>10210000</v>
      </c>
      <c r="J3273" s="301">
        <f>J3274+J3277+J3280+J3283</f>
        <v>0</v>
      </c>
      <c r="K3273" s="301">
        <f t="shared" si="1405"/>
        <v>1200000</v>
      </c>
    </row>
    <row r="3274" spans="1:11" x14ac:dyDescent="0.2">
      <c r="A3274" s="330" t="s">
        <v>940</v>
      </c>
      <c r="B3274" s="330" t="s">
        <v>899</v>
      </c>
      <c r="C3274" s="285">
        <v>43</v>
      </c>
      <c r="D3274" s="330"/>
      <c r="E3274" s="286">
        <v>41</v>
      </c>
      <c r="F3274" s="287"/>
      <c r="G3274" s="287"/>
      <c r="H3274" s="317">
        <f t="shared" ref="H3274:J3284" si="1406">H3275</f>
        <v>10000</v>
      </c>
      <c r="I3274" s="317">
        <f t="shared" si="1406"/>
        <v>10000</v>
      </c>
      <c r="J3274" s="317">
        <f t="shared" si="1406"/>
        <v>0</v>
      </c>
      <c r="K3274" s="317">
        <f t="shared" si="1405"/>
        <v>0</v>
      </c>
    </row>
    <row r="3275" spans="1:11" x14ac:dyDescent="0.2">
      <c r="A3275" s="326" t="s">
        <v>940</v>
      </c>
      <c r="B3275" s="326" t="s">
        <v>899</v>
      </c>
      <c r="C3275" s="327">
        <v>43</v>
      </c>
      <c r="D3275" s="322"/>
      <c r="E3275" s="187">
        <v>412</v>
      </c>
      <c r="F3275" s="230"/>
      <c r="G3275" s="328"/>
      <c r="H3275" s="199">
        <f t="shared" si="1406"/>
        <v>10000</v>
      </c>
      <c r="I3275" s="199">
        <f t="shared" si="1406"/>
        <v>10000</v>
      </c>
      <c r="J3275" s="199">
        <f t="shared" si="1406"/>
        <v>0</v>
      </c>
      <c r="K3275" s="199">
        <f t="shared" si="1405"/>
        <v>0</v>
      </c>
    </row>
    <row r="3276" spans="1:11" ht="15" x14ac:dyDescent="0.2">
      <c r="A3276" s="213" t="s">
        <v>940</v>
      </c>
      <c r="B3276" s="213" t="s">
        <v>899</v>
      </c>
      <c r="C3276" s="214">
        <v>43</v>
      </c>
      <c r="D3276" s="215" t="s">
        <v>25</v>
      </c>
      <c r="E3276" s="188">
        <v>4124</v>
      </c>
      <c r="F3276" s="228" t="s">
        <v>747</v>
      </c>
      <c r="H3276" s="222">
        <v>10000</v>
      </c>
      <c r="I3276" s="222">
        <v>10000</v>
      </c>
      <c r="J3276" s="222"/>
      <c r="K3276" s="222">
        <f t="shared" si="1405"/>
        <v>0</v>
      </c>
    </row>
    <row r="3277" spans="1:11" s="152" customFormat="1" x14ac:dyDescent="0.2">
      <c r="A3277" s="330" t="s">
        <v>940</v>
      </c>
      <c r="B3277" s="330" t="s">
        <v>899</v>
      </c>
      <c r="C3277" s="285">
        <v>43</v>
      </c>
      <c r="D3277" s="330"/>
      <c r="E3277" s="286">
        <v>42</v>
      </c>
      <c r="F3277" s="287"/>
      <c r="G3277" s="287"/>
      <c r="H3277" s="317">
        <f t="shared" si="1406"/>
        <v>1000000</v>
      </c>
      <c r="I3277" s="317">
        <f t="shared" si="1406"/>
        <v>100000</v>
      </c>
      <c r="J3277" s="317">
        <f t="shared" si="1406"/>
        <v>0</v>
      </c>
      <c r="K3277" s="317">
        <f t="shared" si="1405"/>
        <v>900000</v>
      </c>
    </row>
    <row r="3278" spans="1:11" x14ac:dyDescent="0.2">
      <c r="A3278" s="326" t="s">
        <v>940</v>
      </c>
      <c r="B3278" s="326" t="s">
        <v>899</v>
      </c>
      <c r="C3278" s="327">
        <v>43</v>
      </c>
      <c r="D3278" s="322"/>
      <c r="E3278" s="187">
        <v>421</v>
      </c>
      <c r="F3278" s="230"/>
      <c r="G3278" s="328"/>
      <c r="H3278" s="199">
        <f t="shared" si="1406"/>
        <v>1000000</v>
      </c>
      <c r="I3278" s="199">
        <f t="shared" si="1406"/>
        <v>100000</v>
      </c>
      <c r="J3278" s="199">
        <f t="shared" si="1406"/>
        <v>0</v>
      </c>
      <c r="K3278" s="199">
        <f t="shared" si="1405"/>
        <v>900000</v>
      </c>
    </row>
    <row r="3279" spans="1:11" ht="15" x14ac:dyDescent="0.2">
      <c r="A3279" s="213" t="s">
        <v>940</v>
      </c>
      <c r="B3279" s="213" t="s">
        <v>899</v>
      </c>
      <c r="C3279" s="214">
        <v>43</v>
      </c>
      <c r="D3279" s="215" t="s">
        <v>25</v>
      </c>
      <c r="E3279" s="188">
        <v>4214</v>
      </c>
      <c r="F3279" s="228" t="s">
        <v>154</v>
      </c>
      <c r="H3279" s="222">
        <v>1000000</v>
      </c>
      <c r="I3279" s="222">
        <v>100000</v>
      </c>
      <c r="J3279" s="222"/>
      <c r="K3279" s="222">
        <f t="shared" si="1405"/>
        <v>900000</v>
      </c>
    </row>
    <row r="3280" spans="1:11" s="152" customFormat="1" x14ac:dyDescent="0.2">
      <c r="A3280" s="330" t="s">
        <v>940</v>
      </c>
      <c r="B3280" s="330" t="s">
        <v>899</v>
      </c>
      <c r="C3280" s="285">
        <v>52</v>
      </c>
      <c r="D3280" s="330"/>
      <c r="E3280" s="286">
        <v>41</v>
      </c>
      <c r="F3280" s="287"/>
      <c r="G3280" s="287"/>
      <c r="H3280" s="317">
        <f t="shared" si="1406"/>
        <v>400000</v>
      </c>
      <c r="I3280" s="317">
        <f t="shared" si="1406"/>
        <v>400000</v>
      </c>
      <c r="J3280" s="317">
        <f t="shared" si="1406"/>
        <v>0</v>
      </c>
      <c r="K3280" s="317">
        <f t="shared" si="1405"/>
        <v>0</v>
      </c>
    </row>
    <row r="3281" spans="1:11" x14ac:dyDescent="0.2">
      <c r="A3281" s="326" t="s">
        <v>940</v>
      </c>
      <c r="B3281" s="326" t="s">
        <v>899</v>
      </c>
      <c r="C3281" s="327">
        <v>52</v>
      </c>
      <c r="D3281" s="322"/>
      <c r="E3281" s="187">
        <v>412</v>
      </c>
      <c r="F3281" s="230"/>
      <c r="G3281" s="328"/>
      <c r="H3281" s="199">
        <f t="shared" si="1406"/>
        <v>400000</v>
      </c>
      <c r="I3281" s="199">
        <f t="shared" si="1406"/>
        <v>400000</v>
      </c>
      <c r="J3281" s="199">
        <f t="shared" si="1406"/>
        <v>0</v>
      </c>
      <c r="K3281" s="199">
        <f t="shared" si="1405"/>
        <v>0</v>
      </c>
    </row>
    <row r="3282" spans="1:11" s="152" customFormat="1" x14ac:dyDescent="0.2">
      <c r="A3282" s="213" t="s">
        <v>940</v>
      </c>
      <c r="B3282" s="213" t="s">
        <v>899</v>
      </c>
      <c r="C3282" s="214">
        <v>52</v>
      </c>
      <c r="D3282" s="215" t="s">
        <v>25</v>
      </c>
      <c r="E3282" s="188">
        <v>4124</v>
      </c>
      <c r="F3282" s="228" t="s">
        <v>747</v>
      </c>
      <c r="G3282" s="208"/>
      <c r="H3282" s="222">
        <v>400000</v>
      </c>
      <c r="I3282" s="222">
        <v>400000</v>
      </c>
      <c r="J3282" s="222"/>
      <c r="K3282" s="222">
        <f t="shared" si="1405"/>
        <v>0</v>
      </c>
    </row>
    <row r="3283" spans="1:11" x14ac:dyDescent="0.2">
      <c r="A3283" s="330" t="s">
        <v>940</v>
      </c>
      <c r="B3283" s="330" t="s">
        <v>899</v>
      </c>
      <c r="C3283" s="285">
        <v>52</v>
      </c>
      <c r="D3283" s="330"/>
      <c r="E3283" s="286">
        <v>42</v>
      </c>
      <c r="F3283" s="287"/>
      <c r="G3283" s="287"/>
      <c r="H3283" s="317">
        <f t="shared" si="1406"/>
        <v>10000000</v>
      </c>
      <c r="I3283" s="317">
        <f t="shared" si="1406"/>
        <v>9700000</v>
      </c>
      <c r="J3283" s="317">
        <f t="shared" si="1406"/>
        <v>0</v>
      </c>
      <c r="K3283" s="317">
        <f t="shared" si="1405"/>
        <v>300000</v>
      </c>
    </row>
    <row r="3284" spans="1:11" x14ac:dyDescent="0.2">
      <c r="A3284" s="326" t="s">
        <v>940</v>
      </c>
      <c r="B3284" s="326" t="s">
        <v>899</v>
      </c>
      <c r="C3284" s="327">
        <v>52</v>
      </c>
      <c r="D3284" s="322"/>
      <c r="E3284" s="187">
        <v>421</v>
      </c>
      <c r="F3284" s="230"/>
      <c r="G3284" s="328"/>
      <c r="H3284" s="199">
        <f t="shared" si="1406"/>
        <v>10000000</v>
      </c>
      <c r="I3284" s="199">
        <f t="shared" si="1406"/>
        <v>9700000</v>
      </c>
      <c r="J3284" s="199">
        <f t="shared" si="1406"/>
        <v>0</v>
      </c>
      <c r="K3284" s="199">
        <f t="shared" si="1405"/>
        <v>300000</v>
      </c>
    </row>
    <row r="3285" spans="1:11" s="152" customFormat="1" x14ac:dyDescent="0.2">
      <c r="A3285" s="213" t="s">
        <v>940</v>
      </c>
      <c r="B3285" s="213" t="s">
        <v>899</v>
      </c>
      <c r="C3285" s="214">
        <v>52</v>
      </c>
      <c r="D3285" s="215" t="s">
        <v>25</v>
      </c>
      <c r="E3285" s="188">
        <v>4214</v>
      </c>
      <c r="F3285" s="228" t="s">
        <v>154</v>
      </c>
      <c r="G3285" s="208"/>
      <c r="H3285" s="222">
        <v>10000000</v>
      </c>
      <c r="I3285" s="222">
        <v>9700000</v>
      </c>
      <c r="J3285" s="222"/>
      <c r="K3285" s="222">
        <f t="shared" si="1405"/>
        <v>300000</v>
      </c>
    </row>
    <row r="3286" spans="1:11" ht="56.25" x14ac:dyDescent="0.2">
      <c r="A3286" s="296" t="s">
        <v>940</v>
      </c>
      <c r="B3286" s="296" t="s">
        <v>901</v>
      </c>
      <c r="C3286" s="296"/>
      <c r="D3286" s="296"/>
      <c r="E3286" s="297"/>
      <c r="F3286" s="299" t="s">
        <v>900</v>
      </c>
      <c r="G3286" s="300" t="s">
        <v>814</v>
      </c>
      <c r="H3286" s="301">
        <f>H3287+H3294+H3297+H3304</f>
        <v>11400000</v>
      </c>
      <c r="I3286" s="301">
        <f>I3287+I3294+I3297+I3304</f>
        <v>0</v>
      </c>
      <c r="J3286" s="301">
        <f>J3287+J3294+J3297+J3304</f>
        <v>0</v>
      </c>
      <c r="K3286" s="301">
        <f t="shared" si="1405"/>
        <v>11400000</v>
      </c>
    </row>
    <row r="3287" spans="1:11" x14ac:dyDescent="0.2">
      <c r="A3287" s="330" t="s">
        <v>940</v>
      </c>
      <c r="B3287" s="330" t="s">
        <v>901</v>
      </c>
      <c r="C3287" s="285">
        <v>43</v>
      </c>
      <c r="D3287" s="330"/>
      <c r="E3287" s="286">
        <v>32</v>
      </c>
      <c r="F3287" s="287"/>
      <c r="G3287" s="287"/>
      <c r="H3287" s="317">
        <f t="shared" ref="H3287:I3287" si="1407">H3288+H3290</f>
        <v>450000</v>
      </c>
      <c r="I3287" s="317">
        <f t="shared" si="1407"/>
        <v>0</v>
      </c>
      <c r="J3287" s="317">
        <f t="shared" ref="J3287" si="1408">J3288+J3290</f>
        <v>0</v>
      </c>
      <c r="K3287" s="317">
        <f t="shared" si="1405"/>
        <v>450000</v>
      </c>
    </row>
    <row r="3288" spans="1:11" s="152" customFormat="1" x14ac:dyDescent="0.2">
      <c r="A3288" s="326" t="s">
        <v>940</v>
      </c>
      <c r="B3288" s="326" t="s">
        <v>901</v>
      </c>
      <c r="C3288" s="327">
        <v>43</v>
      </c>
      <c r="D3288" s="322"/>
      <c r="E3288" s="187">
        <v>322</v>
      </c>
      <c r="F3288" s="230"/>
      <c r="G3288" s="328"/>
      <c r="H3288" s="199">
        <f>H3289</f>
        <v>50000</v>
      </c>
      <c r="I3288" s="199">
        <f>I3289</f>
        <v>0</v>
      </c>
      <c r="J3288" s="199">
        <f>J3289</f>
        <v>0</v>
      </c>
      <c r="K3288" s="199">
        <f t="shared" si="1405"/>
        <v>50000</v>
      </c>
    </row>
    <row r="3289" spans="1:11" ht="15" x14ac:dyDescent="0.2">
      <c r="A3289" s="213" t="s">
        <v>940</v>
      </c>
      <c r="B3289" s="213" t="s">
        <v>901</v>
      </c>
      <c r="C3289" s="214">
        <v>43</v>
      </c>
      <c r="D3289" s="215" t="s">
        <v>25</v>
      </c>
      <c r="E3289" s="188">
        <v>3223</v>
      </c>
      <c r="F3289" s="228" t="s">
        <v>115</v>
      </c>
      <c r="H3289" s="222">
        <v>50000</v>
      </c>
      <c r="I3289" s="222"/>
      <c r="J3289" s="222"/>
      <c r="K3289" s="222">
        <f t="shared" si="1405"/>
        <v>50000</v>
      </c>
    </row>
    <row r="3290" spans="1:11" s="152" customFormat="1" x14ac:dyDescent="0.2">
      <c r="A3290" s="326" t="s">
        <v>940</v>
      </c>
      <c r="B3290" s="326" t="s">
        <v>901</v>
      </c>
      <c r="C3290" s="327">
        <v>43</v>
      </c>
      <c r="D3290" s="322"/>
      <c r="E3290" s="187">
        <v>323</v>
      </c>
      <c r="F3290" s="230"/>
      <c r="G3290" s="328"/>
      <c r="H3290" s="199">
        <f>H3291+H3292+H3293</f>
        <v>400000</v>
      </c>
      <c r="I3290" s="199">
        <f>I3291+I3292+I3293</f>
        <v>0</v>
      </c>
      <c r="J3290" s="199">
        <f>J3291+J3292+J3293</f>
        <v>0</v>
      </c>
      <c r="K3290" s="199">
        <f t="shared" si="1405"/>
        <v>400000</v>
      </c>
    </row>
    <row r="3291" spans="1:11" ht="15" x14ac:dyDescent="0.2">
      <c r="A3291" s="213" t="s">
        <v>940</v>
      </c>
      <c r="B3291" s="213" t="s">
        <v>901</v>
      </c>
      <c r="C3291" s="214">
        <v>43</v>
      </c>
      <c r="D3291" s="215" t="s">
        <v>25</v>
      </c>
      <c r="E3291" s="188">
        <v>3234</v>
      </c>
      <c r="F3291" s="228" t="s">
        <v>120</v>
      </c>
      <c r="H3291" s="222">
        <v>100000</v>
      </c>
      <c r="I3291" s="222"/>
      <c r="J3291" s="222"/>
      <c r="K3291" s="222">
        <f t="shared" si="1405"/>
        <v>100000</v>
      </c>
    </row>
    <row r="3292" spans="1:11" s="152" customFormat="1" x14ac:dyDescent="0.2">
      <c r="A3292" s="213" t="s">
        <v>940</v>
      </c>
      <c r="B3292" s="213" t="s">
        <v>901</v>
      </c>
      <c r="C3292" s="214">
        <v>43</v>
      </c>
      <c r="D3292" s="215" t="s">
        <v>25</v>
      </c>
      <c r="E3292" s="188">
        <v>3237</v>
      </c>
      <c r="F3292" s="228" t="s">
        <v>36</v>
      </c>
      <c r="G3292" s="208"/>
      <c r="H3292" s="222">
        <v>200000</v>
      </c>
      <c r="I3292" s="222"/>
      <c r="J3292" s="222"/>
      <c r="K3292" s="222">
        <f t="shared" si="1405"/>
        <v>200000</v>
      </c>
    </row>
    <row r="3293" spans="1:11" ht="15" x14ac:dyDescent="0.2">
      <c r="A3293" s="213" t="s">
        <v>940</v>
      </c>
      <c r="B3293" s="213" t="s">
        <v>901</v>
      </c>
      <c r="C3293" s="214">
        <v>43</v>
      </c>
      <c r="D3293" s="215" t="s">
        <v>25</v>
      </c>
      <c r="E3293" s="188">
        <v>3239</v>
      </c>
      <c r="F3293" s="228" t="s">
        <v>41</v>
      </c>
      <c r="H3293" s="222">
        <v>100000</v>
      </c>
      <c r="I3293" s="222"/>
      <c r="J3293" s="222"/>
      <c r="K3293" s="222">
        <f t="shared" si="1405"/>
        <v>100000</v>
      </c>
    </row>
    <row r="3294" spans="1:11" x14ac:dyDescent="0.2">
      <c r="A3294" s="330" t="s">
        <v>940</v>
      </c>
      <c r="B3294" s="330" t="s">
        <v>901</v>
      </c>
      <c r="C3294" s="285">
        <v>43</v>
      </c>
      <c r="D3294" s="330"/>
      <c r="E3294" s="286">
        <v>42</v>
      </c>
      <c r="F3294" s="287"/>
      <c r="G3294" s="287"/>
      <c r="H3294" s="317">
        <f t="shared" ref="H3294:J3295" si="1409">H3295</f>
        <v>100000</v>
      </c>
      <c r="I3294" s="317">
        <f t="shared" si="1409"/>
        <v>0</v>
      </c>
      <c r="J3294" s="317">
        <f t="shared" si="1409"/>
        <v>0</v>
      </c>
      <c r="K3294" s="317">
        <f t="shared" si="1405"/>
        <v>100000</v>
      </c>
    </row>
    <row r="3295" spans="1:11" s="152" customFormat="1" x14ac:dyDescent="0.2">
      <c r="A3295" s="326" t="s">
        <v>940</v>
      </c>
      <c r="B3295" s="326" t="s">
        <v>901</v>
      </c>
      <c r="C3295" s="327">
        <v>43</v>
      </c>
      <c r="D3295" s="322"/>
      <c r="E3295" s="187">
        <v>421</v>
      </c>
      <c r="F3295" s="230"/>
      <c r="G3295" s="328"/>
      <c r="H3295" s="199">
        <f t="shared" si="1409"/>
        <v>100000</v>
      </c>
      <c r="I3295" s="199">
        <f t="shared" si="1409"/>
        <v>0</v>
      </c>
      <c r="J3295" s="199">
        <f t="shared" si="1409"/>
        <v>0</v>
      </c>
      <c r="K3295" s="199">
        <f t="shared" si="1405"/>
        <v>100000</v>
      </c>
    </row>
    <row r="3296" spans="1:11" ht="15" x14ac:dyDescent="0.2">
      <c r="A3296" s="213" t="s">
        <v>940</v>
      </c>
      <c r="B3296" s="213" t="s">
        <v>901</v>
      </c>
      <c r="C3296" s="214">
        <v>43</v>
      </c>
      <c r="D3296" s="215" t="s">
        <v>25</v>
      </c>
      <c r="E3296" s="188">
        <v>4214</v>
      </c>
      <c r="F3296" s="228" t="s">
        <v>154</v>
      </c>
      <c r="H3296" s="222">
        <v>100000</v>
      </c>
      <c r="I3296" s="222"/>
      <c r="J3296" s="222"/>
      <c r="K3296" s="222">
        <f t="shared" si="1405"/>
        <v>100000</v>
      </c>
    </row>
    <row r="3297" spans="1:11" s="152" customFormat="1" x14ac:dyDescent="0.2">
      <c r="A3297" s="330" t="s">
        <v>940</v>
      </c>
      <c r="B3297" s="330" t="s">
        <v>901</v>
      </c>
      <c r="C3297" s="285">
        <v>52</v>
      </c>
      <c r="D3297" s="330"/>
      <c r="E3297" s="286">
        <v>32</v>
      </c>
      <c r="F3297" s="287"/>
      <c r="G3297" s="287"/>
      <c r="H3297" s="317">
        <f t="shared" ref="H3297:I3297" si="1410">H3298+H3300</f>
        <v>1850000</v>
      </c>
      <c r="I3297" s="317">
        <f t="shared" si="1410"/>
        <v>0</v>
      </c>
      <c r="J3297" s="317">
        <f t="shared" ref="J3297" si="1411">J3298+J3300</f>
        <v>0</v>
      </c>
      <c r="K3297" s="317">
        <f t="shared" si="1405"/>
        <v>1850000</v>
      </c>
    </row>
    <row r="3298" spans="1:11" x14ac:dyDescent="0.2">
      <c r="A3298" s="326" t="s">
        <v>940</v>
      </c>
      <c r="B3298" s="326" t="s">
        <v>901</v>
      </c>
      <c r="C3298" s="327">
        <v>52</v>
      </c>
      <c r="D3298" s="322"/>
      <c r="E3298" s="187">
        <v>322</v>
      </c>
      <c r="F3298" s="230"/>
      <c r="G3298" s="328"/>
      <c r="H3298" s="199">
        <f>H3299</f>
        <v>550000</v>
      </c>
      <c r="I3298" s="199">
        <f>I3299</f>
        <v>0</v>
      </c>
      <c r="J3298" s="199">
        <f>J3299</f>
        <v>0</v>
      </c>
      <c r="K3298" s="199">
        <f t="shared" si="1405"/>
        <v>550000</v>
      </c>
    </row>
    <row r="3299" spans="1:11" ht="15" x14ac:dyDescent="0.2">
      <c r="A3299" s="213" t="s">
        <v>940</v>
      </c>
      <c r="B3299" s="213" t="s">
        <v>901</v>
      </c>
      <c r="C3299" s="214">
        <v>52</v>
      </c>
      <c r="D3299" s="215" t="s">
        <v>25</v>
      </c>
      <c r="E3299" s="188">
        <v>3223</v>
      </c>
      <c r="F3299" s="228" t="s">
        <v>115</v>
      </c>
      <c r="H3299" s="222">
        <v>550000</v>
      </c>
      <c r="I3299" s="222"/>
      <c r="J3299" s="222"/>
      <c r="K3299" s="222">
        <f t="shared" si="1405"/>
        <v>550000</v>
      </c>
    </row>
    <row r="3300" spans="1:11" x14ac:dyDescent="0.2">
      <c r="A3300" s="326" t="s">
        <v>940</v>
      </c>
      <c r="B3300" s="326" t="s">
        <v>901</v>
      </c>
      <c r="C3300" s="327">
        <v>52</v>
      </c>
      <c r="D3300" s="322"/>
      <c r="E3300" s="187">
        <v>323</v>
      </c>
      <c r="F3300" s="230"/>
      <c r="G3300" s="328"/>
      <c r="H3300" s="199">
        <f>H3301+H3302+H3303</f>
        <v>1300000</v>
      </c>
      <c r="I3300" s="199">
        <f>I3301+I3302+I3303</f>
        <v>0</v>
      </c>
      <c r="J3300" s="199">
        <f>J3301+J3302+J3303</f>
        <v>0</v>
      </c>
      <c r="K3300" s="199">
        <f t="shared" si="1405"/>
        <v>1300000</v>
      </c>
    </row>
    <row r="3301" spans="1:11" ht="15" x14ac:dyDescent="0.2">
      <c r="A3301" s="213" t="s">
        <v>940</v>
      </c>
      <c r="B3301" s="213" t="s">
        <v>901</v>
      </c>
      <c r="C3301" s="214">
        <v>52</v>
      </c>
      <c r="D3301" s="215" t="s">
        <v>25</v>
      </c>
      <c r="E3301" s="188">
        <v>3234</v>
      </c>
      <c r="F3301" s="228" t="s">
        <v>120</v>
      </c>
      <c r="H3301" s="222">
        <v>600000</v>
      </c>
      <c r="I3301" s="222"/>
      <c r="J3301" s="222"/>
      <c r="K3301" s="222">
        <f t="shared" si="1405"/>
        <v>600000</v>
      </c>
    </row>
    <row r="3302" spans="1:11" s="152" customFormat="1" x14ac:dyDescent="0.2">
      <c r="A3302" s="213" t="s">
        <v>940</v>
      </c>
      <c r="B3302" s="213" t="s">
        <v>901</v>
      </c>
      <c r="C3302" s="214">
        <v>52</v>
      </c>
      <c r="D3302" s="215" t="s">
        <v>25</v>
      </c>
      <c r="E3302" s="188">
        <v>3237</v>
      </c>
      <c r="F3302" s="228" t="s">
        <v>36</v>
      </c>
      <c r="G3302" s="208"/>
      <c r="H3302" s="222">
        <v>200000</v>
      </c>
      <c r="I3302" s="222"/>
      <c r="J3302" s="222"/>
      <c r="K3302" s="222">
        <f t="shared" si="1405"/>
        <v>200000</v>
      </c>
    </row>
    <row r="3303" spans="1:11" ht="15" x14ac:dyDescent="0.2">
      <c r="A3303" s="213" t="s">
        <v>940</v>
      </c>
      <c r="B3303" s="213" t="s">
        <v>901</v>
      </c>
      <c r="C3303" s="214">
        <v>52</v>
      </c>
      <c r="D3303" s="215" t="s">
        <v>25</v>
      </c>
      <c r="E3303" s="188">
        <v>3239</v>
      </c>
      <c r="F3303" s="228" t="s">
        <v>41</v>
      </c>
      <c r="H3303" s="222">
        <v>500000</v>
      </c>
      <c r="I3303" s="222"/>
      <c r="J3303" s="222"/>
      <c r="K3303" s="222">
        <f t="shared" si="1405"/>
        <v>500000</v>
      </c>
    </row>
    <row r="3304" spans="1:11" x14ac:dyDescent="0.2">
      <c r="A3304" s="330" t="s">
        <v>940</v>
      </c>
      <c r="B3304" s="330" t="s">
        <v>901</v>
      </c>
      <c r="C3304" s="285">
        <v>52</v>
      </c>
      <c r="D3304" s="330"/>
      <c r="E3304" s="286">
        <v>42</v>
      </c>
      <c r="F3304" s="287"/>
      <c r="G3304" s="287"/>
      <c r="H3304" s="317">
        <f t="shared" ref="H3304:J3305" si="1412">H3305</f>
        <v>9000000</v>
      </c>
      <c r="I3304" s="317">
        <f t="shared" si="1412"/>
        <v>0</v>
      </c>
      <c r="J3304" s="317">
        <f t="shared" si="1412"/>
        <v>0</v>
      </c>
      <c r="K3304" s="317">
        <f t="shared" si="1405"/>
        <v>9000000</v>
      </c>
    </row>
    <row r="3305" spans="1:11" s="152" customFormat="1" x14ac:dyDescent="0.2">
      <c r="A3305" s="326" t="s">
        <v>940</v>
      </c>
      <c r="B3305" s="326" t="s">
        <v>901</v>
      </c>
      <c r="C3305" s="327">
        <v>52</v>
      </c>
      <c r="D3305" s="322"/>
      <c r="E3305" s="187">
        <v>421</v>
      </c>
      <c r="F3305" s="230"/>
      <c r="G3305" s="328"/>
      <c r="H3305" s="199">
        <f t="shared" si="1412"/>
        <v>9000000</v>
      </c>
      <c r="I3305" s="199">
        <f t="shared" si="1412"/>
        <v>0</v>
      </c>
      <c r="J3305" s="199">
        <f t="shared" si="1412"/>
        <v>0</v>
      </c>
      <c r="K3305" s="199">
        <f t="shared" si="1405"/>
        <v>9000000</v>
      </c>
    </row>
    <row r="3306" spans="1:11" ht="15" x14ac:dyDescent="0.2">
      <c r="A3306" s="213" t="s">
        <v>940</v>
      </c>
      <c r="B3306" s="213" t="s">
        <v>901</v>
      </c>
      <c r="C3306" s="214">
        <v>52</v>
      </c>
      <c r="D3306" s="215" t="s">
        <v>25</v>
      </c>
      <c r="E3306" s="188">
        <v>4214</v>
      </c>
      <c r="F3306" s="228" t="s">
        <v>154</v>
      </c>
      <c r="H3306" s="222">
        <v>9000000</v>
      </c>
      <c r="I3306" s="222"/>
      <c r="J3306" s="222"/>
      <c r="K3306" s="222">
        <f t="shared" si="1405"/>
        <v>9000000</v>
      </c>
    </row>
    <row r="3307" spans="1:11" s="152" customFormat="1" ht="56.25" x14ac:dyDescent="0.2">
      <c r="A3307" s="296" t="s">
        <v>940</v>
      </c>
      <c r="B3307" s="296" t="s">
        <v>903</v>
      </c>
      <c r="C3307" s="296"/>
      <c r="D3307" s="296"/>
      <c r="E3307" s="297"/>
      <c r="F3307" s="299" t="s">
        <v>902</v>
      </c>
      <c r="G3307" s="300" t="s">
        <v>814</v>
      </c>
      <c r="H3307" s="301">
        <f>H3308+H3315+H3325+H3328+H3333+H3340+H3350+H3353</f>
        <v>32120000</v>
      </c>
      <c r="I3307" s="301">
        <f>I3308+I3315+I3325+I3328+I3333+I3340+I3350+I3353</f>
        <v>76000</v>
      </c>
      <c r="J3307" s="301">
        <f>J3308+J3315+J3325+J3328+J3333+J3340+J3350+J3353</f>
        <v>1614775</v>
      </c>
      <c r="K3307" s="301">
        <f t="shared" si="1405"/>
        <v>33658775</v>
      </c>
    </row>
    <row r="3308" spans="1:11" x14ac:dyDescent="0.2">
      <c r="A3308" s="330" t="s">
        <v>940</v>
      </c>
      <c r="B3308" s="330" t="s">
        <v>903</v>
      </c>
      <c r="C3308" s="285">
        <v>12</v>
      </c>
      <c r="D3308" s="330"/>
      <c r="E3308" s="286">
        <v>31</v>
      </c>
      <c r="F3308" s="287"/>
      <c r="G3308" s="287"/>
      <c r="H3308" s="317">
        <f>H3309+H3311+H3313</f>
        <v>63000</v>
      </c>
      <c r="I3308" s="317">
        <f>I3309+I3311+I3313</f>
        <v>0</v>
      </c>
      <c r="J3308" s="317">
        <f>J3309+J3311+J3313</f>
        <v>54000</v>
      </c>
      <c r="K3308" s="317">
        <f t="shared" si="1405"/>
        <v>117000</v>
      </c>
    </row>
    <row r="3309" spans="1:11" s="179" customFormat="1" x14ac:dyDescent="0.2">
      <c r="A3309" s="326" t="s">
        <v>940</v>
      </c>
      <c r="B3309" s="326" t="s">
        <v>903</v>
      </c>
      <c r="C3309" s="327">
        <v>12</v>
      </c>
      <c r="D3309" s="322"/>
      <c r="E3309" s="187">
        <v>311</v>
      </c>
      <c r="F3309" s="230"/>
      <c r="G3309" s="328"/>
      <c r="H3309" s="199">
        <f t="shared" ref="H3309:J3309" si="1413">H3310</f>
        <v>53000</v>
      </c>
      <c r="I3309" s="199">
        <f t="shared" si="1413"/>
        <v>0</v>
      </c>
      <c r="J3309" s="199">
        <f t="shared" si="1413"/>
        <v>47000</v>
      </c>
      <c r="K3309" s="199">
        <f t="shared" si="1405"/>
        <v>100000</v>
      </c>
    </row>
    <row r="3310" spans="1:11" s="152" customFormat="1" x14ac:dyDescent="0.2">
      <c r="A3310" s="213" t="s">
        <v>940</v>
      </c>
      <c r="B3310" s="213" t="s">
        <v>903</v>
      </c>
      <c r="C3310" s="214">
        <v>12</v>
      </c>
      <c r="D3310" s="215" t="s">
        <v>25</v>
      </c>
      <c r="E3310" s="188">
        <v>3111</v>
      </c>
      <c r="F3310" s="228" t="s">
        <v>19</v>
      </c>
      <c r="G3310" s="208"/>
      <c r="H3310" s="222">
        <v>53000</v>
      </c>
      <c r="I3310" s="222"/>
      <c r="J3310" s="222">
        <v>47000</v>
      </c>
      <c r="K3310" s="222">
        <f t="shared" si="1405"/>
        <v>100000</v>
      </c>
    </row>
    <row r="3311" spans="1:11" x14ac:dyDescent="0.2">
      <c r="A3311" s="326" t="s">
        <v>940</v>
      </c>
      <c r="B3311" s="326" t="s">
        <v>903</v>
      </c>
      <c r="C3311" s="327">
        <v>12</v>
      </c>
      <c r="D3311" s="322"/>
      <c r="E3311" s="187">
        <v>312</v>
      </c>
      <c r="F3311" s="230"/>
      <c r="G3311" s="328"/>
      <c r="H3311" s="199">
        <f>H3312</f>
        <v>1000</v>
      </c>
      <c r="I3311" s="199">
        <f>I3312</f>
        <v>0</v>
      </c>
      <c r="J3311" s="199">
        <f>J3312</f>
        <v>0</v>
      </c>
      <c r="K3311" s="199">
        <f t="shared" si="1405"/>
        <v>1000</v>
      </c>
    </row>
    <row r="3312" spans="1:11" s="152" customFormat="1" x14ac:dyDescent="0.2">
      <c r="A3312" s="213" t="s">
        <v>940</v>
      </c>
      <c r="B3312" s="213" t="s">
        <v>903</v>
      </c>
      <c r="C3312" s="214">
        <v>12</v>
      </c>
      <c r="D3312" s="215" t="s">
        <v>25</v>
      </c>
      <c r="E3312" s="188">
        <v>3121</v>
      </c>
      <c r="F3312" s="228" t="s">
        <v>138</v>
      </c>
      <c r="G3312" s="208"/>
      <c r="H3312" s="222">
        <v>1000</v>
      </c>
      <c r="I3312" s="222"/>
      <c r="J3312" s="222"/>
      <c r="K3312" s="222">
        <f t="shared" si="1405"/>
        <v>1000</v>
      </c>
    </row>
    <row r="3313" spans="1:11" x14ac:dyDescent="0.2">
      <c r="A3313" s="326" t="s">
        <v>940</v>
      </c>
      <c r="B3313" s="326" t="s">
        <v>903</v>
      </c>
      <c r="C3313" s="327">
        <v>12</v>
      </c>
      <c r="D3313" s="322"/>
      <c r="E3313" s="187">
        <v>313</v>
      </c>
      <c r="F3313" s="230"/>
      <c r="G3313" s="328"/>
      <c r="H3313" s="199">
        <f>H3314</f>
        <v>9000</v>
      </c>
      <c r="I3313" s="199">
        <f>I3314</f>
        <v>0</v>
      </c>
      <c r="J3313" s="199">
        <f>J3314</f>
        <v>7000</v>
      </c>
      <c r="K3313" s="199">
        <f t="shared" si="1405"/>
        <v>16000</v>
      </c>
    </row>
    <row r="3314" spans="1:11" ht="15" x14ac:dyDescent="0.2">
      <c r="A3314" s="213" t="s">
        <v>940</v>
      </c>
      <c r="B3314" s="213" t="s">
        <v>903</v>
      </c>
      <c r="C3314" s="214">
        <v>12</v>
      </c>
      <c r="D3314" s="215" t="s">
        <v>25</v>
      </c>
      <c r="E3314" s="188">
        <v>3132</v>
      </c>
      <c r="F3314" s="228" t="s">
        <v>280</v>
      </c>
      <c r="H3314" s="222">
        <v>9000</v>
      </c>
      <c r="I3314" s="222"/>
      <c r="J3314" s="222">
        <v>7000</v>
      </c>
      <c r="K3314" s="222">
        <f t="shared" si="1405"/>
        <v>16000</v>
      </c>
    </row>
    <row r="3315" spans="1:11" s="152" customFormat="1" x14ac:dyDescent="0.2">
      <c r="A3315" s="330" t="s">
        <v>940</v>
      </c>
      <c r="B3315" s="330" t="s">
        <v>903</v>
      </c>
      <c r="C3315" s="285">
        <v>12</v>
      </c>
      <c r="D3315" s="330"/>
      <c r="E3315" s="286">
        <v>32</v>
      </c>
      <c r="F3315" s="287"/>
      <c r="G3315" s="287"/>
      <c r="H3315" s="317">
        <f>H3316+H3318+H3323</f>
        <v>412500</v>
      </c>
      <c r="I3315" s="317">
        <f>I3316+I3318+I3323</f>
        <v>0</v>
      </c>
      <c r="J3315" s="317">
        <f>J3316+J3318+J3323</f>
        <v>0</v>
      </c>
      <c r="K3315" s="317">
        <f t="shared" si="1405"/>
        <v>412500</v>
      </c>
    </row>
    <row r="3316" spans="1:11" x14ac:dyDescent="0.2">
      <c r="A3316" s="326" t="s">
        <v>940</v>
      </c>
      <c r="B3316" s="326" t="s">
        <v>903</v>
      </c>
      <c r="C3316" s="327">
        <v>12</v>
      </c>
      <c r="D3316" s="322"/>
      <c r="E3316" s="187">
        <v>322</v>
      </c>
      <c r="F3316" s="230"/>
      <c r="G3316" s="328"/>
      <c r="H3316" s="199">
        <f>H3317</f>
        <v>75000</v>
      </c>
      <c r="I3316" s="199">
        <f>I3317</f>
        <v>0</v>
      </c>
      <c r="J3316" s="199">
        <f>J3317</f>
        <v>0</v>
      </c>
      <c r="K3316" s="199">
        <f t="shared" si="1405"/>
        <v>75000</v>
      </c>
    </row>
    <row r="3317" spans="1:11" ht="15" x14ac:dyDescent="0.2">
      <c r="A3317" s="213" t="s">
        <v>940</v>
      </c>
      <c r="B3317" s="213" t="s">
        <v>903</v>
      </c>
      <c r="C3317" s="214">
        <v>12</v>
      </c>
      <c r="D3317" s="215" t="s">
        <v>25</v>
      </c>
      <c r="E3317" s="188">
        <v>3223</v>
      </c>
      <c r="F3317" s="228" t="s">
        <v>115</v>
      </c>
      <c r="H3317" s="222">
        <v>75000</v>
      </c>
      <c r="I3317" s="222"/>
      <c r="J3317" s="222"/>
      <c r="K3317" s="222">
        <f t="shared" si="1405"/>
        <v>75000</v>
      </c>
    </row>
    <row r="3318" spans="1:11" x14ac:dyDescent="0.2">
      <c r="A3318" s="326" t="s">
        <v>940</v>
      </c>
      <c r="B3318" s="326" t="s">
        <v>903</v>
      </c>
      <c r="C3318" s="327">
        <v>12</v>
      </c>
      <c r="D3318" s="322"/>
      <c r="E3318" s="187">
        <v>323</v>
      </c>
      <c r="F3318" s="230"/>
      <c r="G3318" s="328"/>
      <c r="H3318" s="199">
        <f>H3319+H3320+H3321+H3322</f>
        <v>330000</v>
      </c>
      <c r="I3318" s="199">
        <f>I3319+I3320+I3321+I3322</f>
        <v>0</v>
      </c>
      <c r="J3318" s="199">
        <f>J3319+J3320+J3321+J3322</f>
        <v>0</v>
      </c>
      <c r="K3318" s="199">
        <f t="shared" si="1405"/>
        <v>330000</v>
      </c>
    </row>
    <row r="3319" spans="1:11" s="152" customFormat="1" x14ac:dyDescent="0.2">
      <c r="A3319" s="213" t="s">
        <v>940</v>
      </c>
      <c r="B3319" s="213" t="s">
        <v>903</v>
      </c>
      <c r="C3319" s="214">
        <v>12</v>
      </c>
      <c r="D3319" s="215" t="s">
        <v>25</v>
      </c>
      <c r="E3319" s="188">
        <v>3233</v>
      </c>
      <c r="F3319" s="228" t="s">
        <v>119</v>
      </c>
      <c r="G3319" s="208"/>
      <c r="H3319" s="222">
        <v>45000</v>
      </c>
      <c r="I3319" s="222"/>
      <c r="J3319" s="222"/>
      <c r="K3319" s="222">
        <f t="shared" si="1405"/>
        <v>45000</v>
      </c>
    </row>
    <row r="3320" spans="1:11" ht="15" x14ac:dyDescent="0.2">
      <c r="A3320" s="213" t="s">
        <v>940</v>
      </c>
      <c r="B3320" s="213" t="s">
        <v>903</v>
      </c>
      <c r="C3320" s="214">
        <v>12</v>
      </c>
      <c r="D3320" s="215" t="s">
        <v>25</v>
      </c>
      <c r="E3320" s="188">
        <v>3234</v>
      </c>
      <c r="F3320" s="228" t="s">
        <v>120</v>
      </c>
      <c r="H3320" s="222">
        <v>75000</v>
      </c>
      <c r="I3320" s="222"/>
      <c r="J3320" s="222"/>
      <c r="K3320" s="222">
        <f t="shared" si="1405"/>
        <v>75000</v>
      </c>
    </row>
    <row r="3321" spans="1:11" s="152" customFormat="1" x14ac:dyDescent="0.2">
      <c r="A3321" s="213" t="s">
        <v>940</v>
      </c>
      <c r="B3321" s="213" t="s">
        <v>903</v>
      </c>
      <c r="C3321" s="214">
        <v>12</v>
      </c>
      <c r="D3321" s="215" t="s">
        <v>25</v>
      </c>
      <c r="E3321" s="188">
        <v>3237</v>
      </c>
      <c r="F3321" s="228" t="s">
        <v>36</v>
      </c>
      <c r="G3321" s="208"/>
      <c r="H3321" s="222">
        <v>30000</v>
      </c>
      <c r="I3321" s="222"/>
      <c r="J3321" s="222"/>
      <c r="K3321" s="222">
        <f t="shared" si="1405"/>
        <v>30000</v>
      </c>
    </row>
    <row r="3322" spans="1:11" ht="15" x14ac:dyDescent="0.2">
      <c r="A3322" s="213" t="s">
        <v>940</v>
      </c>
      <c r="B3322" s="213" t="s">
        <v>903</v>
      </c>
      <c r="C3322" s="214">
        <v>12</v>
      </c>
      <c r="D3322" s="215" t="s">
        <v>25</v>
      </c>
      <c r="E3322" s="188">
        <v>3239</v>
      </c>
      <c r="F3322" s="228" t="s">
        <v>773</v>
      </c>
      <c r="H3322" s="222">
        <v>180000</v>
      </c>
      <c r="I3322" s="222"/>
      <c r="J3322" s="222"/>
      <c r="K3322" s="222">
        <f t="shared" si="1405"/>
        <v>180000</v>
      </c>
    </row>
    <row r="3323" spans="1:11" x14ac:dyDescent="0.2">
      <c r="A3323" s="326" t="s">
        <v>940</v>
      </c>
      <c r="B3323" s="326" t="s">
        <v>903</v>
      </c>
      <c r="C3323" s="327">
        <v>12</v>
      </c>
      <c r="D3323" s="322"/>
      <c r="E3323" s="187">
        <v>329</v>
      </c>
      <c r="F3323" s="230"/>
      <c r="G3323" s="328"/>
      <c r="H3323" s="199">
        <f>H3324</f>
        <v>7500</v>
      </c>
      <c r="I3323" s="199">
        <f>I3324</f>
        <v>0</v>
      </c>
      <c r="J3323" s="199">
        <f>J3324</f>
        <v>0</v>
      </c>
      <c r="K3323" s="199">
        <f t="shared" si="1405"/>
        <v>7500</v>
      </c>
    </row>
    <row r="3324" spans="1:11" s="152" customFormat="1" x14ac:dyDescent="0.2">
      <c r="A3324" s="213" t="s">
        <v>940</v>
      </c>
      <c r="B3324" s="213" t="s">
        <v>903</v>
      </c>
      <c r="C3324" s="214">
        <v>12</v>
      </c>
      <c r="D3324" s="215" t="s">
        <v>25</v>
      </c>
      <c r="E3324" s="188">
        <v>3293</v>
      </c>
      <c r="F3324" s="228" t="s">
        <v>124</v>
      </c>
      <c r="G3324" s="208"/>
      <c r="H3324" s="222">
        <v>7500</v>
      </c>
      <c r="I3324" s="222"/>
      <c r="J3324" s="222"/>
      <c r="K3324" s="222">
        <f t="shared" si="1405"/>
        <v>7500</v>
      </c>
    </row>
    <row r="3325" spans="1:11" x14ac:dyDescent="0.2">
      <c r="A3325" s="330" t="s">
        <v>940</v>
      </c>
      <c r="B3325" s="330" t="s">
        <v>903</v>
      </c>
      <c r="C3325" s="285">
        <v>12</v>
      </c>
      <c r="D3325" s="330"/>
      <c r="E3325" s="286">
        <v>41</v>
      </c>
      <c r="F3325" s="287"/>
      <c r="G3325" s="287"/>
      <c r="H3325" s="317">
        <f t="shared" ref="H3325:J3326" si="1414">H3326</f>
        <v>10000</v>
      </c>
      <c r="I3325" s="317">
        <f t="shared" si="1414"/>
        <v>10000</v>
      </c>
      <c r="J3325" s="317">
        <f t="shared" si="1414"/>
        <v>0</v>
      </c>
      <c r="K3325" s="317">
        <f t="shared" si="1405"/>
        <v>0</v>
      </c>
    </row>
    <row r="3326" spans="1:11" x14ac:dyDescent="0.2">
      <c r="A3326" s="326" t="s">
        <v>940</v>
      </c>
      <c r="B3326" s="326" t="s">
        <v>903</v>
      </c>
      <c r="C3326" s="327">
        <v>12</v>
      </c>
      <c r="D3326" s="322"/>
      <c r="E3326" s="187">
        <v>412</v>
      </c>
      <c r="F3326" s="230"/>
      <c r="G3326" s="328"/>
      <c r="H3326" s="199">
        <f t="shared" si="1414"/>
        <v>10000</v>
      </c>
      <c r="I3326" s="199">
        <f t="shared" si="1414"/>
        <v>10000</v>
      </c>
      <c r="J3326" s="199">
        <f t="shared" si="1414"/>
        <v>0</v>
      </c>
      <c r="K3326" s="199">
        <f t="shared" si="1405"/>
        <v>0</v>
      </c>
    </row>
    <row r="3327" spans="1:11" ht="15" x14ac:dyDescent="0.2">
      <c r="A3327" s="213" t="s">
        <v>940</v>
      </c>
      <c r="B3327" s="213" t="s">
        <v>903</v>
      </c>
      <c r="C3327" s="214">
        <v>12</v>
      </c>
      <c r="D3327" s="215" t="s">
        <v>25</v>
      </c>
      <c r="E3327" s="188">
        <v>4124</v>
      </c>
      <c r="F3327" s="228" t="s">
        <v>747</v>
      </c>
      <c r="H3327" s="222">
        <v>10000</v>
      </c>
      <c r="I3327" s="222">
        <v>10000</v>
      </c>
      <c r="J3327" s="222"/>
      <c r="K3327" s="222">
        <f t="shared" si="1405"/>
        <v>0</v>
      </c>
    </row>
    <row r="3328" spans="1:11" x14ac:dyDescent="0.2">
      <c r="A3328" s="330" t="s">
        <v>940</v>
      </c>
      <c r="B3328" s="330" t="s">
        <v>903</v>
      </c>
      <c r="C3328" s="285">
        <v>12</v>
      </c>
      <c r="D3328" s="330"/>
      <c r="E3328" s="286">
        <v>42</v>
      </c>
      <c r="F3328" s="287"/>
      <c r="G3328" s="287"/>
      <c r="H3328" s="317">
        <f>H3329+H3331</f>
        <v>2560000</v>
      </c>
      <c r="I3328" s="317">
        <f>I3329+I3331</f>
        <v>0</v>
      </c>
      <c r="J3328" s="317">
        <f>J3329+J3331</f>
        <v>1300775</v>
      </c>
      <c r="K3328" s="317">
        <f t="shared" si="1405"/>
        <v>3860775</v>
      </c>
    </row>
    <row r="3329" spans="1:11" s="152" customFormat="1" x14ac:dyDescent="0.2">
      <c r="A3329" s="326" t="s">
        <v>940</v>
      </c>
      <c r="B3329" s="326" t="s">
        <v>903</v>
      </c>
      <c r="C3329" s="327">
        <v>12</v>
      </c>
      <c r="D3329" s="322"/>
      <c r="E3329" s="187">
        <v>421</v>
      </c>
      <c r="F3329" s="230"/>
      <c r="G3329" s="328"/>
      <c r="H3329" s="199">
        <f t="shared" ref="H3329:J3329" si="1415">H3330</f>
        <v>2500000</v>
      </c>
      <c r="I3329" s="199">
        <f t="shared" si="1415"/>
        <v>0</v>
      </c>
      <c r="J3329" s="199">
        <f t="shared" si="1415"/>
        <v>1300775</v>
      </c>
      <c r="K3329" s="199">
        <f t="shared" si="1405"/>
        <v>3800775</v>
      </c>
    </row>
    <row r="3330" spans="1:11" ht="15" x14ac:dyDescent="0.2">
      <c r="A3330" s="213" t="s">
        <v>940</v>
      </c>
      <c r="B3330" s="213" t="s">
        <v>903</v>
      </c>
      <c r="C3330" s="214">
        <v>12</v>
      </c>
      <c r="D3330" s="215" t="s">
        <v>25</v>
      </c>
      <c r="E3330" s="188">
        <v>4214</v>
      </c>
      <c r="F3330" s="228" t="s">
        <v>154</v>
      </c>
      <c r="H3330" s="222">
        <v>2500000</v>
      </c>
      <c r="I3330" s="222"/>
      <c r="J3330" s="222">
        <v>1300775</v>
      </c>
      <c r="K3330" s="222">
        <f t="shared" si="1405"/>
        <v>3800775</v>
      </c>
    </row>
    <row r="3331" spans="1:11" x14ac:dyDescent="0.2">
      <c r="A3331" s="326" t="s">
        <v>940</v>
      </c>
      <c r="B3331" s="326" t="s">
        <v>903</v>
      </c>
      <c r="C3331" s="327">
        <v>12</v>
      </c>
      <c r="D3331" s="322"/>
      <c r="E3331" s="187">
        <v>422</v>
      </c>
      <c r="F3331" s="230"/>
      <c r="G3331" s="328"/>
      <c r="H3331" s="199">
        <f t="shared" ref="H3331:J3331" si="1416">H3332</f>
        <v>60000</v>
      </c>
      <c r="I3331" s="199">
        <f t="shared" si="1416"/>
        <v>0</v>
      </c>
      <c r="J3331" s="199">
        <f t="shared" si="1416"/>
        <v>0</v>
      </c>
      <c r="K3331" s="199">
        <f t="shared" ref="K3331:K3394" si="1417">H3331-I3331+J3331</f>
        <v>60000</v>
      </c>
    </row>
    <row r="3332" spans="1:11" ht="15" x14ac:dyDescent="0.2">
      <c r="A3332" s="213" t="s">
        <v>940</v>
      </c>
      <c r="B3332" s="213" t="s">
        <v>903</v>
      </c>
      <c r="C3332" s="214">
        <v>12</v>
      </c>
      <c r="D3332" s="215" t="s">
        <v>25</v>
      </c>
      <c r="E3332" s="188">
        <v>4223</v>
      </c>
      <c r="F3332" s="228" t="s">
        <v>131</v>
      </c>
      <c r="H3332" s="222">
        <v>60000</v>
      </c>
      <c r="I3332" s="222"/>
      <c r="J3332" s="222"/>
      <c r="K3332" s="222">
        <f t="shared" si="1417"/>
        <v>60000</v>
      </c>
    </row>
    <row r="3333" spans="1:11" x14ac:dyDescent="0.2">
      <c r="A3333" s="330" t="s">
        <v>940</v>
      </c>
      <c r="B3333" s="330" t="s">
        <v>903</v>
      </c>
      <c r="C3333" s="285">
        <v>562</v>
      </c>
      <c r="D3333" s="330"/>
      <c r="E3333" s="286">
        <v>31</v>
      </c>
      <c r="F3333" s="287"/>
      <c r="G3333" s="287"/>
      <c r="H3333" s="317">
        <f>H3334+H3336+H3338</f>
        <v>349500</v>
      </c>
      <c r="I3333" s="317">
        <f>I3334+I3336+I3338</f>
        <v>0</v>
      </c>
      <c r="J3333" s="317">
        <f>J3334+J3336+J3338</f>
        <v>260000</v>
      </c>
      <c r="K3333" s="317">
        <f t="shared" si="1417"/>
        <v>609500</v>
      </c>
    </row>
    <row r="3334" spans="1:11" x14ac:dyDescent="0.2">
      <c r="A3334" s="326" t="s">
        <v>940</v>
      </c>
      <c r="B3334" s="326" t="s">
        <v>903</v>
      </c>
      <c r="C3334" s="327">
        <v>562</v>
      </c>
      <c r="D3334" s="322"/>
      <c r="E3334" s="187">
        <v>311</v>
      </c>
      <c r="F3334" s="230"/>
      <c r="G3334" s="328"/>
      <c r="H3334" s="199">
        <f t="shared" ref="H3334:J3334" si="1418">H3335</f>
        <v>297500</v>
      </c>
      <c r="I3334" s="199">
        <f t="shared" si="1418"/>
        <v>0</v>
      </c>
      <c r="J3334" s="199">
        <f t="shared" si="1418"/>
        <v>220000</v>
      </c>
      <c r="K3334" s="199">
        <f t="shared" si="1417"/>
        <v>517500</v>
      </c>
    </row>
    <row r="3335" spans="1:11" s="152" customFormat="1" x14ac:dyDescent="0.2">
      <c r="A3335" s="213" t="s">
        <v>940</v>
      </c>
      <c r="B3335" s="213" t="s">
        <v>903</v>
      </c>
      <c r="C3335" s="214">
        <v>562</v>
      </c>
      <c r="D3335" s="215" t="s">
        <v>25</v>
      </c>
      <c r="E3335" s="188">
        <v>3111</v>
      </c>
      <c r="F3335" s="228" t="s">
        <v>19</v>
      </c>
      <c r="G3335" s="208"/>
      <c r="H3335" s="222">
        <v>297500</v>
      </c>
      <c r="I3335" s="222"/>
      <c r="J3335" s="222">
        <v>220000</v>
      </c>
      <c r="K3335" s="222">
        <f t="shared" si="1417"/>
        <v>517500</v>
      </c>
    </row>
    <row r="3336" spans="1:11" x14ac:dyDescent="0.2">
      <c r="A3336" s="326" t="s">
        <v>940</v>
      </c>
      <c r="B3336" s="326" t="s">
        <v>903</v>
      </c>
      <c r="C3336" s="327">
        <v>562</v>
      </c>
      <c r="D3336" s="322"/>
      <c r="E3336" s="187">
        <v>312</v>
      </c>
      <c r="F3336" s="230"/>
      <c r="G3336" s="328"/>
      <c r="H3336" s="199">
        <f>H3337</f>
        <v>2000</v>
      </c>
      <c r="I3336" s="199">
        <f>I3337</f>
        <v>0</v>
      </c>
      <c r="J3336" s="199">
        <f>J3337</f>
        <v>0</v>
      </c>
      <c r="K3336" s="199">
        <f t="shared" si="1417"/>
        <v>2000</v>
      </c>
    </row>
    <row r="3337" spans="1:11" ht="15" x14ac:dyDescent="0.2">
      <c r="A3337" s="213" t="s">
        <v>940</v>
      </c>
      <c r="B3337" s="213" t="s">
        <v>903</v>
      </c>
      <c r="C3337" s="214">
        <v>562</v>
      </c>
      <c r="D3337" s="215" t="s">
        <v>25</v>
      </c>
      <c r="E3337" s="188">
        <v>3121</v>
      </c>
      <c r="F3337" s="228" t="s">
        <v>138</v>
      </c>
      <c r="H3337" s="222">
        <v>2000</v>
      </c>
      <c r="I3337" s="222"/>
      <c r="J3337" s="222"/>
      <c r="K3337" s="222">
        <f t="shared" si="1417"/>
        <v>2000</v>
      </c>
    </row>
    <row r="3338" spans="1:11" x14ac:dyDescent="0.2">
      <c r="A3338" s="326" t="s">
        <v>940</v>
      </c>
      <c r="B3338" s="326" t="s">
        <v>903</v>
      </c>
      <c r="C3338" s="327">
        <v>562</v>
      </c>
      <c r="D3338" s="322"/>
      <c r="E3338" s="187">
        <v>313</v>
      </c>
      <c r="F3338" s="230"/>
      <c r="G3338" s="328"/>
      <c r="H3338" s="199">
        <f>H3339</f>
        <v>50000</v>
      </c>
      <c r="I3338" s="199">
        <f>I3339</f>
        <v>0</v>
      </c>
      <c r="J3338" s="199">
        <f>J3339</f>
        <v>40000</v>
      </c>
      <c r="K3338" s="199">
        <f t="shared" si="1417"/>
        <v>90000</v>
      </c>
    </row>
    <row r="3339" spans="1:11" ht="15" x14ac:dyDescent="0.2">
      <c r="A3339" s="213" t="s">
        <v>940</v>
      </c>
      <c r="B3339" s="213" t="s">
        <v>903</v>
      </c>
      <c r="C3339" s="214">
        <v>562</v>
      </c>
      <c r="D3339" s="215" t="s">
        <v>25</v>
      </c>
      <c r="E3339" s="188">
        <v>3132</v>
      </c>
      <c r="F3339" s="228" t="s">
        <v>280</v>
      </c>
      <c r="H3339" s="222">
        <v>50000</v>
      </c>
      <c r="I3339" s="222"/>
      <c r="J3339" s="222">
        <v>40000</v>
      </c>
      <c r="K3339" s="222">
        <f t="shared" si="1417"/>
        <v>90000</v>
      </c>
    </row>
    <row r="3340" spans="1:11" x14ac:dyDescent="0.2">
      <c r="A3340" s="330" t="s">
        <v>940</v>
      </c>
      <c r="B3340" s="330" t="s">
        <v>903</v>
      </c>
      <c r="C3340" s="285">
        <v>562</v>
      </c>
      <c r="D3340" s="330"/>
      <c r="E3340" s="286">
        <v>32</v>
      </c>
      <c r="F3340" s="287"/>
      <c r="G3340" s="287"/>
      <c r="H3340" s="317">
        <f>H3341+H3343+H3348</f>
        <v>2338000</v>
      </c>
      <c r="I3340" s="317">
        <f>I3341+I3343+I3348</f>
        <v>0</v>
      </c>
      <c r="J3340" s="317">
        <f>J3341+J3343+J3348</f>
        <v>0</v>
      </c>
      <c r="K3340" s="317">
        <f t="shared" si="1417"/>
        <v>2338000</v>
      </c>
    </row>
    <row r="3341" spans="1:11" x14ac:dyDescent="0.2">
      <c r="A3341" s="326" t="s">
        <v>940</v>
      </c>
      <c r="B3341" s="326" t="s">
        <v>903</v>
      </c>
      <c r="C3341" s="327">
        <v>562</v>
      </c>
      <c r="D3341" s="322"/>
      <c r="E3341" s="187">
        <v>322</v>
      </c>
      <c r="F3341" s="230"/>
      <c r="G3341" s="328"/>
      <c r="H3341" s="199">
        <f>H3342</f>
        <v>425000</v>
      </c>
      <c r="I3341" s="199">
        <f>I3342</f>
        <v>0</v>
      </c>
      <c r="J3341" s="199">
        <f>J3342</f>
        <v>0</v>
      </c>
      <c r="K3341" s="199">
        <f t="shared" si="1417"/>
        <v>425000</v>
      </c>
    </row>
    <row r="3342" spans="1:11" ht="15" x14ac:dyDescent="0.2">
      <c r="A3342" s="213" t="s">
        <v>940</v>
      </c>
      <c r="B3342" s="213" t="s">
        <v>903</v>
      </c>
      <c r="C3342" s="214">
        <v>562</v>
      </c>
      <c r="D3342" s="215" t="s">
        <v>25</v>
      </c>
      <c r="E3342" s="188">
        <v>3223</v>
      </c>
      <c r="F3342" s="228" t="s">
        <v>115</v>
      </c>
      <c r="H3342" s="222">
        <v>425000</v>
      </c>
      <c r="I3342" s="222"/>
      <c r="J3342" s="222"/>
      <c r="K3342" s="222">
        <f t="shared" si="1417"/>
        <v>425000</v>
      </c>
    </row>
    <row r="3343" spans="1:11" x14ac:dyDescent="0.2">
      <c r="A3343" s="326" t="s">
        <v>940</v>
      </c>
      <c r="B3343" s="326" t="s">
        <v>903</v>
      </c>
      <c r="C3343" s="327">
        <v>562</v>
      </c>
      <c r="D3343" s="322"/>
      <c r="E3343" s="187">
        <v>323</v>
      </c>
      <c r="F3343" s="230"/>
      <c r="G3343" s="328"/>
      <c r="H3343" s="199">
        <f>H3344+H3345+H3346+H3347</f>
        <v>1870000</v>
      </c>
      <c r="I3343" s="199">
        <f>I3344+I3345+I3346+I3347</f>
        <v>0</v>
      </c>
      <c r="J3343" s="199">
        <f>J3344+J3345+J3346+J3347</f>
        <v>0</v>
      </c>
      <c r="K3343" s="199">
        <f t="shared" si="1417"/>
        <v>1870000</v>
      </c>
    </row>
    <row r="3344" spans="1:11" ht="15" x14ac:dyDescent="0.2">
      <c r="A3344" s="213" t="s">
        <v>940</v>
      </c>
      <c r="B3344" s="213" t="s">
        <v>903</v>
      </c>
      <c r="C3344" s="214">
        <v>562</v>
      </c>
      <c r="D3344" s="215" t="s">
        <v>25</v>
      </c>
      <c r="E3344" s="188">
        <v>3233</v>
      </c>
      <c r="F3344" s="228" t="s">
        <v>119</v>
      </c>
      <c r="H3344" s="222">
        <v>255000</v>
      </c>
      <c r="I3344" s="222"/>
      <c r="J3344" s="222"/>
      <c r="K3344" s="222">
        <f t="shared" si="1417"/>
        <v>255000</v>
      </c>
    </row>
    <row r="3345" spans="1:11" s="152" customFormat="1" x14ac:dyDescent="0.2">
      <c r="A3345" s="213" t="s">
        <v>940</v>
      </c>
      <c r="B3345" s="213" t="s">
        <v>903</v>
      </c>
      <c r="C3345" s="214">
        <v>562</v>
      </c>
      <c r="D3345" s="215" t="s">
        <v>25</v>
      </c>
      <c r="E3345" s="188">
        <v>3234</v>
      </c>
      <c r="F3345" s="228" t="s">
        <v>120</v>
      </c>
      <c r="G3345" s="208"/>
      <c r="H3345" s="222">
        <v>425000</v>
      </c>
      <c r="I3345" s="222"/>
      <c r="J3345" s="222"/>
      <c r="K3345" s="222">
        <f t="shared" si="1417"/>
        <v>425000</v>
      </c>
    </row>
    <row r="3346" spans="1:11" ht="15" x14ac:dyDescent="0.2">
      <c r="A3346" s="213" t="s">
        <v>940</v>
      </c>
      <c r="B3346" s="213" t="s">
        <v>903</v>
      </c>
      <c r="C3346" s="214">
        <v>562</v>
      </c>
      <c r="D3346" s="215" t="s">
        <v>25</v>
      </c>
      <c r="E3346" s="188">
        <v>3237</v>
      </c>
      <c r="F3346" s="228" t="s">
        <v>36</v>
      </c>
      <c r="H3346" s="222">
        <v>170000</v>
      </c>
      <c r="I3346" s="222"/>
      <c r="J3346" s="222"/>
      <c r="K3346" s="222">
        <f t="shared" si="1417"/>
        <v>170000</v>
      </c>
    </row>
    <row r="3347" spans="1:11" s="152" customFormat="1" x14ac:dyDescent="0.2">
      <c r="A3347" s="213" t="s">
        <v>940</v>
      </c>
      <c r="B3347" s="213" t="s">
        <v>903</v>
      </c>
      <c r="C3347" s="214">
        <v>562</v>
      </c>
      <c r="D3347" s="215" t="s">
        <v>25</v>
      </c>
      <c r="E3347" s="188">
        <v>3239</v>
      </c>
      <c r="F3347" s="228" t="s">
        <v>773</v>
      </c>
      <c r="G3347" s="208"/>
      <c r="H3347" s="222">
        <v>1020000</v>
      </c>
      <c r="I3347" s="222"/>
      <c r="J3347" s="222"/>
      <c r="K3347" s="222">
        <f t="shared" si="1417"/>
        <v>1020000</v>
      </c>
    </row>
    <row r="3348" spans="1:11" x14ac:dyDescent="0.2">
      <c r="A3348" s="326" t="s">
        <v>940</v>
      </c>
      <c r="B3348" s="326" t="s">
        <v>903</v>
      </c>
      <c r="C3348" s="327">
        <v>562</v>
      </c>
      <c r="D3348" s="322"/>
      <c r="E3348" s="187">
        <v>329</v>
      </c>
      <c r="F3348" s="230"/>
      <c r="G3348" s="328"/>
      <c r="H3348" s="199">
        <f>H3349</f>
        <v>43000</v>
      </c>
      <c r="I3348" s="199">
        <f>I3349</f>
        <v>0</v>
      </c>
      <c r="J3348" s="199">
        <f>J3349</f>
        <v>0</v>
      </c>
      <c r="K3348" s="199">
        <f t="shared" si="1417"/>
        <v>43000</v>
      </c>
    </row>
    <row r="3349" spans="1:11" ht="15" x14ac:dyDescent="0.2">
      <c r="A3349" s="213" t="s">
        <v>940</v>
      </c>
      <c r="B3349" s="213" t="s">
        <v>903</v>
      </c>
      <c r="C3349" s="214">
        <v>562</v>
      </c>
      <c r="D3349" s="215" t="s">
        <v>25</v>
      </c>
      <c r="E3349" s="188">
        <v>3293</v>
      </c>
      <c r="F3349" s="228" t="s">
        <v>124</v>
      </c>
      <c r="H3349" s="222">
        <v>43000</v>
      </c>
      <c r="I3349" s="222"/>
      <c r="J3349" s="222"/>
      <c r="K3349" s="222">
        <f t="shared" si="1417"/>
        <v>43000</v>
      </c>
    </row>
    <row r="3350" spans="1:11" x14ac:dyDescent="0.2">
      <c r="A3350" s="330" t="s">
        <v>940</v>
      </c>
      <c r="B3350" s="330" t="s">
        <v>903</v>
      </c>
      <c r="C3350" s="285">
        <v>562</v>
      </c>
      <c r="D3350" s="330"/>
      <c r="E3350" s="286">
        <v>41</v>
      </c>
      <c r="F3350" s="287"/>
      <c r="G3350" s="287"/>
      <c r="H3350" s="317">
        <f t="shared" ref="H3350:J3351" si="1419">H3351</f>
        <v>67000</v>
      </c>
      <c r="I3350" s="317">
        <f t="shared" si="1419"/>
        <v>66000</v>
      </c>
      <c r="J3350" s="317">
        <f t="shared" si="1419"/>
        <v>0</v>
      </c>
      <c r="K3350" s="317">
        <f t="shared" si="1417"/>
        <v>1000</v>
      </c>
    </row>
    <row r="3351" spans="1:11" x14ac:dyDescent="0.2">
      <c r="A3351" s="326" t="s">
        <v>940</v>
      </c>
      <c r="B3351" s="326" t="s">
        <v>903</v>
      </c>
      <c r="C3351" s="327">
        <v>562</v>
      </c>
      <c r="D3351" s="322"/>
      <c r="E3351" s="187">
        <v>412</v>
      </c>
      <c r="F3351" s="230"/>
      <c r="G3351" s="328"/>
      <c r="H3351" s="199">
        <f t="shared" si="1419"/>
        <v>67000</v>
      </c>
      <c r="I3351" s="199">
        <f t="shared" si="1419"/>
        <v>66000</v>
      </c>
      <c r="J3351" s="199">
        <f t="shared" si="1419"/>
        <v>0</v>
      </c>
      <c r="K3351" s="199">
        <f t="shared" si="1417"/>
        <v>1000</v>
      </c>
    </row>
    <row r="3352" spans="1:11" ht="15" x14ac:dyDescent="0.2">
      <c r="A3352" s="213" t="s">
        <v>940</v>
      </c>
      <c r="B3352" s="213" t="s">
        <v>903</v>
      </c>
      <c r="C3352" s="214">
        <v>562</v>
      </c>
      <c r="D3352" s="215" t="s">
        <v>25</v>
      </c>
      <c r="E3352" s="188">
        <v>4124</v>
      </c>
      <c r="F3352" s="228" t="s">
        <v>747</v>
      </c>
      <c r="H3352" s="222">
        <v>67000</v>
      </c>
      <c r="I3352" s="222">
        <v>66000</v>
      </c>
      <c r="J3352" s="222"/>
      <c r="K3352" s="222">
        <f t="shared" si="1417"/>
        <v>1000</v>
      </c>
    </row>
    <row r="3353" spans="1:11" x14ac:dyDescent="0.2">
      <c r="A3353" s="330" t="s">
        <v>940</v>
      </c>
      <c r="B3353" s="330" t="s">
        <v>903</v>
      </c>
      <c r="C3353" s="285">
        <v>562</v>
      </c>
      <c r="D3353" s="330"/>
      <c r="E3353" s="286">
        <v>42</v>
      </c>
      <c r="F3353" s="287"/>
      <c r="G3353" s="287"/>
      <c r="H3353" s="317">
        <f>H3354+H3356</f>
        <v>26320000</v>
      </c>
      <c r="I3353" s="317">
        <f>I3354+I3356</f>
        <v>0</v>
      </c>
      <c r="J3353" s="317">
        <f>J3354+J3356</f>
        <v>0</v>
      </c>
      <c r="K3353" s="317">
        <f t="shared" si="1417"/>
        <v>26320000</v>
      </c>
    </row>
    <row r="3354" spans="1:11" x14ac:dyDescent="0.2">
      <c r="A3354" s="326" t="s">
        <v>940</v>
      </c>
      <c r="B3354" s="326" t="s">
        <v>903</v>
      </c>
      <c r="C3354" s="327">
        <v>562</v>
      </c>
      <c r="D3354" s="322"/>
      <c r="E3354" s="187">
        <v>421</v>
      </c>
      <c r="F3354" s="230"/>
      <c r="G3354" s="328"/>
      <c r="H3354" s="199">
        <f t="shared" ref="H3354:J3354" si="1420">H3355</f>
        <v>26000000</v>
      </c>
      <c r="I3354" s="199">
        <f t="shared" si="1420"/>
        <v>0</v>
      </c>
      <c r="J3354" s="199">
        <f t="shared" si="1420"/>
        <v>0</v>
      </c>
      <c r="K3354" s="199">
        <f t="shared" si="1417"/>
        <v>26000000</v>
      </c>
    </row>
    <row r="3355" spans="1:11" ht="15" x14ac:dyDescent="0.2">
      <c r="A3355" s="213" t="s">
        <v>940</v>
      </c>
      <c r="B3355" s="213" t="s">
        <v>903</v>
      </c>
      <c r="C3355" s="214">
        <v>562</v>
      </c>
      <c r="D3355" s="215" t="s">
        <v>25</v>
      </c>
      <c r="E3355" s="188">
        <v>4214</v>
      </c>
      <c r="F3355" s="228" t="s">
        <v>154</v>
      </c>
      <c r="H3355" s="222">
        <v>26000000</v>
      </c>
      <c r="I3355" s="222"/>
      <c r="J3355" s="222"/>
      <c r="K3355" s="222">
        <f t="shared" si="1417"/>
        <v>26000000</v>
      </c>
    </row>
    <row r="3356" spans="1:11" s="152" customFormat="1" x14ac:dyDescent="0.2">
      <c r="A3356" s="326" t="s">
        <v>940</v>
      </c>
      <c r="B3356" s="326" t="s">
        <v>903</v>
      </c>
      <c r="C3356" s="327">
        <v>562</v>
      </c>
      <c r="D3356" s="322"/>
      <c r="E3356" s="187">
        <v>422</v>
      </c>
      <c r="F3356" s="230"/>
      <c r="G3356" s="328"/>
      <c r="H3356" s="199">
        <f t="shared" ref="H3356:J3356" si="1421">H3357</f>
        <v>320000</v>
      </c>
      <c r="I3356" s="199">
        <f t="shared" si="1421"/>
        <v>0</v>
      </c>
      <c r="J3356" s="199">
        <f t="shared" si="1421"/>
        <v>0</v>
      </c>
      <c r="K3356" s="199">
        <f t="shared" si="1417"/>
        <v>320000</v>
      </c>
    </row>
    <row r="3357" spans="1:11" ht="15" x14ac:dyDescent="0.2">
      <c r="A3357" s="213" t="s">
        <v>940</v>
      </c>
      <c r="B3357" s="213" t="s">
        <v>903</v>
      </c>
      <c r="C3357" s="214">
        <v>562</v>
      </c>
      <c r="D3357" s="215" t="s">
        <v>25</v>
      </c>
      <c r="E3357" s="188">
        <v>4223</v>
      </c>
      <c r="F3357" s="228" t="s">
        <v>131</v>
      </c>
      <c r="H3357" s="222">
        <v>320000</v>
      </c>
      <c r="I3357" s="222"/>
      <c r="J3357" s="222"/>
      <c r="K3357" s="222">
        <f t="shared" si="1417"/>
        <v>320000</v>
      </c>
    </row>
    <row r="3358" spans="1:11" x14ac:dyDescent="0.2">
      <c r="A3358" s="396" t="s">
        <v>946</v>
      </c>
      <c r="B3358" s="421" t="s">
        <v>752</v>
      </c>
      <c r="C3358" s="422"/>
      <c r="D3358" s="422"/>
      <c r="E3358" s="423"/>
      <c r="F3358" s="233" t="s">
        <v>739</v>
      </c>
      <c r="G3358" s="180"/>
      <c r="H3358" s="151">
        <f>H3359+H3415+H3445+H3456+H3497+H3540+H3584+H3601</f>
        <v>93088000</v>
      </c>
      <c r="I3358" s="151">
        <f>I3359+I3415+I3445+I3456+I3497+I3540+I3584+I3601</f>
        <v>70000</v>
      </c>
      <c r="J3358" s="151">
        <f>J3359+J3415+J3445+J3456+J3497+J3540+J3584+J3601</f>
        <v>1258000</v>
      </c>
      <c r="K3358" s="151">
        <f t="shared" si="1417"/>
        <v>94276000</v>
      </c>
    </row>
    <row r="3359" spans="1:11" ht="67.5" x14ac:dyDescent="0.2">
      <c r="A3359" s="296" t="s">
        <v>946</v>
      </c>
      <c r="B3359" s="296" t="s">
        <v>834</v>
      </c>
      <c r="C3359" s="296"/>
      <c r="D3359" s="296"/>
      <c r="E3359" s="297"/>
      <c r="F3359" s="299" t="s">
        <v>85</v>
      </c>
      <c r="G3359" s="300" t="s">
        <v>688</v>
      </c>
      <c r="H3359" s="301">
        <f>H3360+H3363+H3372+H3404+H3410</f>
        <v>16769000</v>
      </c>
      <c r="I3359" s="301">
        <f>I3360+I3363+I3372+I3404+I3410</f>
        <v>0</v>
      </c>
      <c r="J3359" s="301">
        <f>J3360+J3363+J3372+J3404+J3410</f>
        <v>200000</v>
      </c>
      <c r="K3359" s="301">
        <f t="shared" si="1417"/>
        <v>16969000</v>
      </c>
    </row>
    <row r="3360" spans="1:11" x14ac:dyDescent="0.2">
      <c r="A3360" s="330" t="s">
        <v>946</v>
      </c>
      <c r="B3360" s="330" t="s">
        <v>834</v>
      </c>
      <c r="C3360" s="285">
        <v>31</v>
      </c>
      <c r="D3360" s="330"/>
      <c r="E3360" s="286">
        <v>32</v>
      </c>
      <c r="F3360" s="287"/>
      <c r="G3360" s="287"/>
      <c r="H3360" s="317">
        <f t="shared" ref="H3360:J3361" si="1422">H3361</f>
        <v>1600000</v>
      </c>
      <c r="I3360" s="317">
        <f t="shared" si="1422"/>
        <v>0</v>
      </c>
      <c r="J3360" s="317">
        <f t="shared" si="1422"/>
        <v>0</v>
      </c>
      <c r="K3360" s="317">
        <f t="shared" si="1417"/>
        <v>1600000</v>
      </c>
    </row>
    <row r="3361" spans="1:11" x14ac:dyDescent="0.2">
      <c r="A3361" s="326" t="s">
        <v>946</v>
      </c>
      <c r="B3361" s="326" t="s">
        <v>834</v>
      </c>
      <c r="C3361" s="327">
        <v>31</v>
      </c>
      <c r="D3361" s="322"/>
      <c r="E3361" s="187">
        <v>323</v>
      </c>
      <c r="F3361" s="230"/>
      <c r="G3361" s="328"/>
      <c r="H3361" s="199">
        <f t="shared" si="1422"/>
        <v>1600000</v>
      </c>
      <c r="I3361" s="199">
        <f t="shared" si="1422"/>
        <v>0</v>
      </c>
      <c r="J3361" s="199">
        <f t="shared" si="1422"/>
        <v>0</v>
      </c>
      <c r="K3361" s="199">
        <f t="shared" si="1417"/>
        <v>1600000</v>
      </c>
    </row>
    <row r="3362" spans="1:11" s="152" customFormat="1" x14ac:dyDescent="0.2">
      <c r="A3362" s="213" t="s">
        <v>946</v>
      </c>
      <c r="B3362" s="213" t="s">
        <v>834</v>
      </c>
      <c r="C3362" s="214">
        <v>31</v>
      </c>
      <c r="D3362" s="215" t="s">
        <v>25</v>
      </c>
      <c r="E3362" s="188">
        <v>3234</v>
      </c>
      <c r="F3362" s="228" t="s">
        <v>120</v>
      </c>
      <c r="G3362" s="208"/>
      <c r="H3362" s="222">
        <v>1600000</v>
      </c>
      <c r="I3362" s="222"/>
      <c r="J3362" s="222"/>
      <c r="K3362" s="222">
        <f t="shared" si="1417"/>
        <v>1600000</v>
      </c>
    </row>
    <row r="3363" spans="1:11" x14ac:dyDescent="0.2">
      <c r="A3363" s="330" t="s">
        <v>946</v>
      </c>
      <c r="B3363" s="330" t="s">
        <v>834</v>
      </c>
      <c r="C3363" s="285">
        <v>43</v>
      </c>
      <c r="D3363" s="330"/>
      <c r="E3363" s="286">
        <v>31</v>
      </c>
      <c r="F3363" s="287"/>
      <c r="G3363" s="287"/>
      <c r="H3363" s="317">
        <f>H3364+H3368+H3370</f>
        <v>6455000</v>
      </c>
      <c r="I3363" s="317">
        <f>I3364+I3368+I3370</f>
        <v>0</v>
      </c>
      <c r="J3363" s="317">
        <f>J3364+J3368+J3370</f>
        <v>0</v>
      </c>
      <c r="K3363" s="317">
        <f t="shared" si="1417"/>
        <v>6455000</v>
      </c>
    </row>
    <row r="3364" spans="1:11" s="152" customFormat="1" x14ac:dyDescent="0.2">
      <c r="A3364" s="326" t="s">
        <v>946</v>
      </c>
      <c r="B3364" s="326" t="s">
        <v>834</v>
      </c>
      <c r="C3364" s="327">
        <v>43</v>
      </c>
      <c r="D3364" s="322"/>
      <c r="E3364" s="187">
        <v>311</v>
      </c>
      <c r="F3364" s="230"/>
      <c r="G3364" s="328"/>
      <c r="H3364" s="199">
        <f>H3365+H3366+H3367</f>
        <v>5280000</v>
      </c>
      <c r="I3364" s="199">
        <f>I3365+I3366+I3367</f>
        <v>0</v>
      </c>
      <c r="J3364" s="199">
        <f>J3365+J3366+J3367</f>
        <v>0</v>
      </c>
      <c r="K3364" s="199">
        <f t="shared" si="1417"/>
        <v>5280000</v>
      </c>
    </row>
    <row r="3365" spans="1:11" ht="15" x14ac:dyDescent="0.2">
      <c r="A3365" s="213" t="s">
        <v>946</v>
      </c>
      <c r="B3365" s="213" t="s">
        <v>834</v>
      </c>
      <c r="C3365" s="214">
        <v>43</v>
      </c>
      <c r="D3365" s="215" t="s">
        <v>25</v>
      </c>
      <c r="E3365" s="188">
        <v>3111</v>
      </c>
      <c r="F3365" s="228" t="s">
        <v>19</v>
      </c>
      <c r="H3365" s="222">
        <v>5250000</v>
      </c>
      <c r="I3365" s="222"/>
      <c r="J3365" s="222"/>
      <c r="K3365" s="222">
        <f t="shared" si="1417"/>
        <v>5250000</v>
      </c>
    </row>
    <row r="3366" spans="1:11" s="152" customFormat="1" x14ac:dyDescent="0.2">
      <c r="A3366" s="213" t="s">
        <v>946</v>
      </c>
      <c r="B3366" s="213" t="s">
        <v>834</v>
      </c>
      <c r="C3366" s="214">
        <v>43</v>
      </c>
      <c r="D3366" s="215" t="s">
        <v>25</v>
      </c>
      <c r="E3366" s="188">
        <v>3112</v>
      </c>
      <c r="F3366" s="228" t="s">
        <v>640</v>
      </c>
      <c r="G3366" s="208"/>
      <c r="H3366" s="222">
        <v>15000</v>
      </c>
      <c r="I3366" s="222"/>
      <c r="J3366" s="222"/>
      <c r="K3366" s="222">
        <f t="shared" si="1417"/>
        <v>15000</v>
      </c>
    </row>
    <row r="3367" spans="1:11" ht="15" x14ac:dyDescent="0.2">
      <c r="A3367" s="213" t="s">
        <v>946</v>
      </c>
      <c r="B3367" s="213" t="s">
        <v>834</v>
      </c>
      <c r="C3367" s="214">
        <v>43</v>
      </c>
      <c r="D3367" s="215" t="s">
        <v>25</v>
      </c>
      <c r="E3367" s="188">
        <v>3113</v>
      </c>
      <c r="F3367" s="228" t="s">
        <v>20</v>
      </c>
      <c r="H3367" s="222">
        <v>15000</v>
      </c>
      <c r="I3367" s="222"/>
      <c r="J3367" s="222"/>
      <c r="K3367" s="222">
        <f t="shared" si="1417"/>
        <v>15000</v>
      </c>
    </row>
    <row r="3368" spans="1:11" s="152" customFormat="1" x14ac:dyDescent="0.2">
      <c r="A3368" s="326" t="s">
        <v>946</v>
      </c>
      <c r="B3368" s="326" t="s">
        <v>834</v>
      </c>
      <c r="C3368" s="327">
        <v>43</v>
      </c>
      <c r="D3368" s="322"/>
      <c r="E3368" s="187">
        <v>312</v>
      </c>
      <c r="F3368" s="230"/>
      <c r="G3368" s="328"/>
      <c r="H3368" s="199">
        <f t="shared" ref="H3368:J3370" si="1423">H3369</f>
        <v>275000</v>
      </c>
      <c r="I3368" s="199">
        <f t="shared" si="1423"/>
        <v>0</v>
      </c>
      <c r="J3368" s="199">
        <f t="shared" si="1423"/>
        <v>0</v>
      </c>
      <c r="K3368" s="199">
        <f t="shared" si="1417"/>
        <v>275000</v>
      </c>
    </row>
    <row r="3369" spans="1:11" ht="15" x14ac:dyDescent="0.2">
      <c r="A3369" s="213" t="s">
        <v>946</v>
      </c>
      <c r="B3369" s="213" t="s">
        <v>834</v>
      </c>
      <c r="C3369" s="214">
        <v>43</v>
      </c>
      <c r="D3369" s="215" t="s">
        <v>25</v>
      </c>
      <c r="E3369" s="188">
        <v>3121</v>
      </c>
      <c r="F3369" s="228" t="s">
        <v>138</v>
      </c>
      <c r="H3369" s="222">
        <v>275000</v>
      </c>
      <c r="I3369" s="222"/>
      <c r="J3369" s="222"/>
      <c r="K3369" s="222">
        <f t="shared" si="1417"/>
        <v>275000</v>
      </c>
    </row>
    <row r="3370" spans="1:11" x14ac:dyDescent="0.2">
      <c r="A3370" s="326" t="s">
        <v>946</v>
      </c>
      <c r="B3370" s="326" t="s">
        <v>834</v>
      </c>
      <c r="C3370" s="327">
        <v>43</v>
      </c>
      <c r="D3370" s="322"/>
      <c r="E3370" s="187">
        <v>313</v>
      </c>
      <c r="F3370" s="230"/>
      <c r="G3370" s="328"/>
      <c r="H3370" s="199">
        <f t="shared" si="1423"/>
        <v>900000</v>
      </c>
      <c r="I3370" s="199">
        <f t="shared" si="1423"/>
        <v>0</v>
      </c>
      <c r="J3370" s="199">
        <f t="shared" si="1423"/>
        <v>0</v>
      </c>
      <c r="K3370" s="199">
        <f t="shared" si="1417"/>
        <v>900000</v>
      </c>
    </row>
    <row r="3371" spans="1:11" ht="15" x14ac:dyDescent="0.2">
      <c r="A3371" s="213" t="s">
        <v>946</v>
      </c>
      <c r="B3371" s="213" t="s">
        <v>834</v>
      </c>
      <c r="C3371" s="214">
        <v>43</v>
      </c>
      <c r="D3371" s="215" t="s">
        <v>25</v>
      </c>
      <c r="E3371" s="188">
        <v>3132</v>
      </c>
      <c r="F3371" s="228" t="s">
        <v>280</v>
      </c>
      <c r="H3371" s="222">
        <v>900000</v>
      </c>
      <c r="I3371" s="222"/>
      <c r="J3371" s="222"/>
      <c r="K3371" s="222">
        <f t="shared" si="1417"/>
        <v>900000</v>
      </c>
    </row>
    <row r="3372" spans="1:11" s="152" customFormat="1" x14ac:dyDescent="0.2">
      <c r="A3372" s="330" t="s">
        <v>946</v>
      </c>
      <c r="B3372" s="330" t="s">
        <v>834</v>
      </c>
      <c r="C3372" s="285">
        <v>43</v>
      </c>
      <c r="D3372" s="330"/>
      <c r="E3372" s="286">
        <v>32</v>
      </c>
      <c r="F3372" s="287"/>
      <c r="G3372" s="287"/>
      <c r="H3372" s="317">
        <f>H3373+H3378+H3384+H3394+H3396</f>
        <v>8428000</v>
      </c>
      <c r="I3372" s="317">
        <f>I3373+I3378+I3384+I3394+I3396</f>
        <v>0</v>
      </c>
      <c r="J3372" s="317">
        <f>J3373+J3378+J3384+J3394+J3396</f>
        <v>200000</v>
      </c>
      <c r="K3372" s="317">
        <f t="shared" si="1417"/>
        <v>8628000</v>
      </c>
    </row>
    <row r="3373" spans="1:11" x14ac:dyDescent="0.2">
      <c r="A3373" s="326" t="s">
        <v>946</v>
      </c>
      <c r="B3373" s="326" t="s">
        <v>834</v>
      </c>
      <c r="C3373" s="327">
        <v>43</v>
      </c>
      <c r="D3373" s="322"/>
      <c r="E3373" s="187">
        <v>321</v>
      </c>
      <c r="F3373" s="230"/>
      <c r="G3373" s="328"/>
      <c r="H3373" s="199">
        <f>H3374+H3375+H3376+H3377</f>
        <v>305000</v>
      </c>
      <c r="I3373" s="199">
        <f>I3374+I3375+I3376+I3377</f>
        <v>0</v>
      </c>
      <c r="J3373" s="199">
        <f>J3374+J3375+J3376+J3377</f>
        <v>0</v>
      </c>
      <c r="K3373" s="199">
        <f t="shared" si="1417"/>
        <v>305000</v>
      </c>
    </row>
    <row r="3374" spans="1:11" ht="15" x14ac:dyDescent="0.2">
      <c r="A3374" s="213" t="s">
        <v>946</v>
      </c>
      <c r="B3374" s="213" t="s">
        <v>834</v>
      </c>
      <c r="C3374" s="214">
        <v>43</v>
      </c>
      <c r="D3374" s="215" t="s">
        <v>25</v>
      </c>
      <c r="E3374" s="188">
        <v>3211</v>
      </c>
      <c r="F3374" s="228" t="s">
        <v>110</v>
      </c>
      <c r="H3374" s="222">
        <v>100000</v>
      </c>
      <c r="I3374" s="222"/>
      <c r="J3374" s="222"/>
      <c r="K3374" s="222">
        <f t="shared" si="1417"/>
        <v>100000</v>
      </c>
    </row>
    <row r="3375" spans="1:11" ht="30" x14ac:dyDescent="0.2">
      <c r="A3375" s="213" t="s">
        <v>946</v>
      </c>
      <c r="B3375" s="213" t="s">
        <v>834</v>
      </c>
      <c r="C3375" s="214">
        <v>43</v>
      </c>
      <c r="D3375" s="215" t="s">
        <v>25</v>
      </c>
      <c r="E3375" s="188">
        <v>3212</v>
      </c>
      <c r="F3375" s="228" t="s">
        <v>111</v>
      </c>
      <c r="H3375" s="222">
        <v>160000</v>
      </c>
      <c r="I3375" s="222"/>
      <c r="J3375" s="222"/>
      <c r="K3375" s="222">
        <f t="shared" si="1417"/>
        <v>160000</v>
      </c>
    </row>
    <row r="3376" spans="1:11" s="152" customFormat="1" x14ac:dyDescent="0.2">
      <c r="A3376" s="213" t="s">
        <v>946</v>
      </c>
      <c r="B3376" s="213" t="s">
        <v>834</v>
      </c>
      <c r="C3376" s="214">
        <v>43</v>
      </c>
      <c r="D3376" s="215" t="s">
        <v>25</v>
      </c>
      <c r="E3376" s="188">
        <v>3213</v>
      </c>
      <c r="F3376" s="228" t="s">
        <v>112</v>
      </c>
      <c r="G3376" s="208"/>
      <c r="H3376" s="222">
        <v>30000</v>
      </c>
      <c r="I3376" s="222"/>
      <c r="J3376" s="222"/>
      <c r="K3376" s="222">
        <f t="shared" si="1417"/>
        <v>30000</v>
      </c>
    </row>
    <row r="3377" spans="1:11" ht="15" x14ac:dyDescent="0.2">
      <c r="A3377" s="213" t="s">
        <v>946</v>
      </c>
      <c r="B3377" s="213" t="s">
        <v>834</v>
      </c>
      <c r="C3377" s="214">
        <v>43</v>
      </c>
      <c r="D3377" s="215" t="s">
        <v>25</v>
      </c>
      <c r="E3377" s="188">
        <v>3214</v>
      </c>
      <c r="F3377" s="228" t="s">
        <v>234</v>
      </c>
      <c r="H3377" s="222">
        <v>15000</v>
      </c>
      <c r="I3377" s="222"/>
      <c r="J3377" s="222"/>
      <c r="K3377" s="222">
        <f t="shared" si="1417"/>
        <v>15000</v>
      </c>
    </row>
    <row r="3378" spans="1:11" s="152" customFormat="1" x14ac:dyDescent="0.2">
      <c r="A3378" s="326" t="s">
        <v>946</v>
      </c>
      <c r="B3378" s="326" t="s">
        <v>834</v>
      </c>
      <c r="C3378" s="327">
        <v>43</v>
      </c>
      <c r="D3378" s="322"/>
      <c r="E3378" s="187">
        <v>322</v>
      </c>
      <c r="F3378" s="230"/>
      <c r="G3378" s="328"/>
      <c r="H3378" s="199">
        <f>H3379+H3380+H3381+H3382+H3383</f>
        <v>995000</v>
      </c>
      <c r="I3378" s="199">
        <f>I3379+I3380+I3381+I3382+I3383</f>
        <v>0</v>
      </c>
      <c r="J3378" s="199">
        <f>J3379+J3380+J3381+J3382+J3383</f>
        <v>0</v>
      </c>
      <c r="K3378" s="199">
        <f t="shared" si="1417"/>
        <v>995000</v>
      </c>
    </row>
    <row r="3379" spans="1:11" ht="15" x14ac:dyDescent="0.2">
      <c r="A3379" s="213" t="s">
        <v>946</v>
      </c>
      <c r="B3379" s="213" t="s">
        <v>834</v>
      </c>
      <c r="C3379" s="214">
        <v>43</v>
      </c>
      <c r="D3379" s="215" t="s">
        <v>25</v>
      </c>
      <c r="E3379" s="188">
        <v>3221</v>
      </c>
      <c r="F3379" s="228" t="s">
        <v>146</v>
      </c>
      <c r="H3379" s="222">
        <v>180000</v>
      </c>
      <c r="I3379" s="222"/>
      <c r="J3379" s="222"/>
      <c r="K3379" s="222">
        <f t="shared" si="1417"/>
        <v>180000</v>
      </c>
    </row>
    <row r="3380" spans="1:11" s="152" customFormat="1" x14ac:dyDescent="0.2">
      <c r="A3380" s="213" t="s">
        <v>946</v>
      </c>
      <c r="B3380" s="213" t="s">
        <v>834</v>
      </c>
      <c r="C3380" s="214">
        <v>43</v>
      </c>
      <c r="D3380" s="215" t="s">
        <v>25</v>
      </c>
      <c r="E3380" s="188">
        <v>3223</v>
      </c>
      <c r="F3380" s="228" t="s">
        <v>115</v>
      </c>
      <c r="G3380" s="208"/>
      <c r="H3380" s="222">
        <v>600000</v>
      </c>
      <c r="I3380" s="222"/>
      <c r="J3380" s="222"/>
      <c r="K3380" s="222">
        <f t="shared" si="1417"/>
        <v>600000</v>
      </c>
    </row>
    <row r="3381" spans="1:11" ht="30" x14ac:dyDescent="0.2">
      <c r="A3381" s="213" t="s">
        <v>946</v>
      </c>
      <c r="B3381" s="213" t="s">
        <v>834</v>
      </c>
      <c r="C3381" s="214">
        <v>43</v>
      </c>
      <c r="D3381" s="215" t="s">
        <v>25</v>
      </c>
      <c r="E3381" s="188">
        <v>3224</v>
      </c>
      <c r="F3381" s="228" t="s">
        <v>144</v>
      </c>
      <c r="H3381" s="222">
        <v>15000</v>
      </c>
      <c r="I3381" s="222"/>
      <c r="J3381" s="222"/>
      <c r="K3381" s="222">
        <f t="shared" si="1417"/>
        <v>15000</v>
      </c>
    </row>
    <row r="3382" spans="1:11" s="152" customFormat="1" x14ac:dyDescent="0.2">
      <c r="A3382" s="213" t="s">
        <v>946</v>
      </c>
      <c r="B3382" s="213" t="s">
        <v>834</v>
      </c>
      <c r="C3382" s="214">
        <v>43</v>
      </c>
      <c r="D3382" s="215" t="s">
        <v>25</v>
      </c>
      <c r="E3382" s="188">
        <v>3225</v>
      </c>
      <c r="F3382" s="228" t="s">
        <v>151</v>
      </c>
      <c r="G3382" s="208"/>
      <c r="H3382" s="222">
        <v>100000</v>
      </c>
      <c r="I3382" s="222"/>
      <c r="J3382" s="222"/>
      <c r="K3382" s="222">
        <f t="shared" si="1417"/>
        <v>100000</v>
      </c>
    </row>
    <row r="3383" spans="1:11" ht="15" x14ac:dyDescent="0.2">
      <c r="A3383" s="213" t="s">
        <v>946</v>
      </c>
      <c r="B3383" s="213" t="s">
        <v>834</v>
      </c>
      <c r="C3383" s="214">
        <v>43</v>
      </c>
      <c r="D3383" s="215" t="s">
        <v>25</v>
      </c>
      <c r="E3383" s="188">
        <v>3227</v>
      </c>
      <c r="F3383" s="228" t="s">
        <v>235</v>
      </c>
      <c r="H3383" s="222">
        <v>100000</v>
      </c>
      <c r="I3383" s="222"/>
      <c r="J3383" s="222"/>
      <c r="K3383" s="222">
        <f t="shared" si="1417"/>
        <v>100000</v>
      </c>
    </row>
    <row r="3384" spans="1:11" x14ac:dyDescent="0.2">
      <c r="A3384" s="326" t="s">
        <v>946</v>
      </c>
      <c r="B3384" s="326" t="s">
        <v>834</v>
      </c>
      <c r="C3384" s="327">
        <v>43</v>
      </c>
      <c r="D3384" s="322"/>
      <c r="E3384" s="187">
        <v>323</v>
      </c>
      <c r="F3384" s="230"/>
      <c r="G3384" s="328"/>
      <c r="H3384" s="199">
        <f>H3385+H3386+H3387+H3388+H3389+H3390+H3391+H3392+H3393</f>
        <v>6312000</v>
      </c>
      <c r="I3384" s="199">
        <f>I3385+I3386+I3387+I3388+I3389+I3390+I3391+I3392+I3393</f>
        <v>0</v>
      </c>
      <c r="J3384" s="199">
        <f>J3385+J3386+J3387+J3388+J3389+J3390+J3391+J3392+J3393</f>
        <v>200000</v>
      </c>
      <c r="K3384" s="199">
        <f t="shared" si="1417"/>
        <v>6512000</v>
      </c>
    </row>
    <row r="3385" spans="1:11" s="152" customFormat="1" x14ac:dyDescent="0.2">
      <c r="A3385" s="213" t="s">
        <v>946</v>
      </c>
      <c r="B3385" s="213" t="s">
        <v>834</v>
      </c>
      <c r="C3385" s="214">
        <v>43</v>
      </c>
      <c r="D3385" s="215" t="s">
        <v>25</v>
      </c>
      <c r="E3385" s="188">
        <v>3231</v>
      </c>
      <c r="F3385" s="228" t="s">
        <v>117</v>
      </c>
      <c r="G3385" s="208"/>
      <c r="H3385" s="222">
        <v>250000</v>
      </c>
      <c r="I3385" s="222"/>
      <c r="J3385" s="222"/>
      <c r="K3385" s="222">
        <f t="shared" si="1417"/>
        <v>250000</v>
      </c>
    </row>
    <row r="3386" spans="1:11" ht="15" x14ac:dyDescent="0.2">
      <c r="A3386" s="213" t="s">
        <v>946</v>
      </c>
      <c r="B3386" s="213" t="s">
        <v>834</v>
      </c>
      <c r="C3386" s="214">
        <v>43</v>
      </c>
      <c r="D3386" s="215" t="s">
        <v>25</v>
      </c>
      <c r="E3386" s="188">
        <v>3232</v>
      </c>
      <c r="F3386" s="228" t="s">
        <v>118</v>
      </c>
      <c r="H3386" s="222">
        <v>100000</v>
      </c>
      <c r="I3386" s="222"/>
      <c r="J3386" s="222">
        <v>200000</v>
      </c>
      <c r="K3386" s="222">
        <f t="shared" si="1417"/>
        <v>300000</v>
      </c>
    </row>
    <row r="3387" spans="1:11" s="152" customFormat="1" x14ac:dyDescent="0.2">
      <c r="A3387" s="213" t="s">
        <v>946</v>
      </c>
      <c r="B3387" s="213" t="s">
        <v>834</v>
      </c>
      <c r="C3387" s="214">
        <v>43</v>
      </c>
      <c r="D3387" s="215" t="s">
        <v>25</v>
      </c>
      <c r="E3387" s="188">
        <v>3233</v>
      </c>
      <c r="F3387" s="228" t="s">
        <v>119</v>
      </c>
      <c r="G3387" s="208"/>
      <c r="H3387" s="222">
        <v>100000</v>
      </c>
      <c r="I3387" s="222"/>
      <c r="J3387" s="222"/>
      <c r="K3387" s="222">
        <f t="shared" si="1417"/>
        <v>100000</v>
      </c>
    </row>
    <row r="3388" spans="1:11" ht="15" x14ac:dyDescent="0.2">
      <c r="A3388" s="213" t="s">
        <v>946</v>
      </c>
      <c r="B3388" s="213" t="s">
        <v>834</v>
      </c>
      <c r="C3388" s="214">
        <v>43</v>
      </c>
      <c r="D3388" s="215" t="s">
        <v>25</v>
      </c>
      <c r="E3388" s="188">
        <v>3234</v>
      </c>
      <c r="F3388" s="228" t="s">
        <v>120</v>
      </c>
      <c r="H3388" s="222">
        <v>1000000</v>
      </c>
      <c r="I3388" s="222"/>
      <c r="J3388" s="222"/>
      <c r="K3388" s="222">
        <f t="shared" si="1417"/>
        <v>1000000</v>
      </c>
    </row>
    <row r="3389" spans="1:11" ht="15" x14ac:dyDescent="0.2">
      <c r="A3389" s="213" t="s">
        <v>946</v>
      </c>
      <c r="B3389" s="213" t="s">
        <v>834</v>
      </c>
      <c r="C3389" s="214">
        <v>43</v>
      </c>
      <c r="D3389" s="215" t="s">
        <v>25</v>
      </c>
      <c r="E3389" s="188">
        <v>3235</v>
      </c>
      <c r="F3389" s="228" t="s">
        <v>42</v>
      </c>
      <c r="H3389" s="222">
        <v>150000</v>
      </c>
      <c r="I3389" s="222"/>
      <c r="J3389" s="222"/>
      <c r="K3389" s="222">
        <f t="shared" si="1417"/>
        <v>150000</v>
      </c>
    </row>
    <row r="3390" spans="1:11" s="152" customFormat="1" x14ac:dyDescent="0.2">
      <c r="A3390" s="213" t="s">
        <v>946</v>
      </c>
      <c r="B3390" s="213" t="s">
        <v>834</v>
      </c>
      <c r="C3390" s="214">
        <v>43</v>
      </c>
      <c r="D3390" s="215" t="s">
        <v>25</v>
      </c>
      <c r="E3390" s="188">
        <v>3236</v>
      </c>
      <c r="F3390" s="228" t="s">
        <v>121</v>
      </c>
      <c r="G3390" s="208"/>
      <c r="H3390" s="222">
        <v>12000</v>
      </c>
      <c r="I3390" s="222"/>
      <c r="J3390" s="222"/>
      <c r="K3390" s="222">
        <f t="shared" si="1417"/>
        <v>12000</v>
      </c>
    </row>
    <row r="3391" spans="1:11" ht="15" x14ac:dyDescent="0.2">
      <c r="A3391" s="213" t="s">
        <v>946</v>
      </c>
      <c r="B3391" s="213" t="s">
        <v>834</v>
      </c>
      <c r="C3391" s="214">
        <v>43</v>
      </c>
      <c r="D3391" s="215" t="s">
        <v>25</v>
      </c>
      <c r="E3391" s="188">
        <v>3237</v>
      </c>
      <c r="F3391" s="228" t="s">
        <v>36</v>
      </c>
      <c r="H3391" s="222">
        <v>700000</v>
      </c>
      <c r="I3391" s="222"/>
      <c r="J3391" s="222"/>
      <c r="K3391" s="222">
        <f t="shared" si="1417"/>
        <v>700000</v>
      </c>
    </row>
    <row r="3392" spans="1:11" s="152" customFormat="1" x14ac:dyDescent="0.2">
      <c r="A3392" s="213" t="s">
        <v>946</v>
      </c>
      <c r="B3392" s="213" t="s">
        <v>834</v>
      </c>
      <c r="C3392" s="214">
        <v>43</v>
      </c>
      <c r="D3392" s="215" t="s">
        <v>25</v>
      </c>
      <c r="E3392" s="188">
        <v>3238</v>
      </c>
      <c r="F3392" s="228" t="s">
        <v>122</v>
      </c>
      <c r="G3392" s="208"/>
      <c r="H3392" s="222">
        <v>300000</v>
      </c>
      <c r="I3392" s="222"/>
      <c r="J3392" s="222"/>
      <c r="K3392" s="222">
        <f t="shared" si="1417"/>
        <v>300000</v>
      </c>
    </row>
    <row r="3393" spans="1:11" ht="15" x14ac:dyDescent="0.2">
      <c r="A3393" s="213" t="s">
        <v>946</v>
      </c>
      <c r="B3393" s="213" t="s">
        <v>834</v>
      </c>
      <c r="C3393" s="214">
        <v>43</v>
      </c>
      <c r="D3393" s="215" t="s">
        <v>25</v>
      </c>
      <c r="E3393" s="188">
        <v>3239</v>
      </c>
      <c r="F3393" s="228" t="s">
        <v>773</v>
      </c>
      <c r="H3393" s="222">
        <v>3700000</v>
      </c>
      <c r="I3393" s="222"/>
      <c r="J3393" s="222"/>
      <c r="K3393" s="222">
        <f t="shared" si="1417"/>
        <v>3700000</v>
      </c>
    </row>
    <row r="3394" spans="1:11" s="152" customFormat="1" x14ac:dyDescent="0.2">
      <c r="A3394" s="326" t="s">
        <v>946</v>
      </c>
      <c r="B3394" s="326" t="s">
        <v>834</v>
      </c>
      <c r="C3394" s="327">
        <v>43</v>
      </c>
      <c r="D3394" s="322"/>
      <c r="E3394" s="187">
        <v>324</v>
      </c>
      <c r="F3394" s="230"/>
      <c r="G3394" s="328"/>
      <c r="H3394" s="199">
        <f t="shared" ref="H3394:J3394" si="1424">H3395</f>
        <v>1000</v>
      </c>
      <c r="I3394" s="199">
        <f t="shared" si="1424"/>
        <v>0</v>
      </c>
      <c r="J3394" s="199">
        <f t="shared" si="1424"/>
        <v>0</v>
      </c>
      <c r="K3394" s="199">
        <f t="shared" si="1417"/>
        <v>1000</v>
      </c>
    </row>
    <row r="3395" spans="1:11" ht="30" x14ac:dyDescent="0.2">
      <c r="A3395" s="213" t="s">
        <v>946</v>
      </c>
      <c r="B3395" s="213" t="s">
        <v>834</v>
      </c>
      <c r="C3395" s="214">
        <v>43</v>
      </c>
      <c r="D3395" s="215" t="s">
        <v>25</v>
      </c>
      <c r="E3395" s="188">
        <v>3241</v>
      </c>
      <c r="F3395" s="228" t="s">
        <v>238</v>
      </c>
      <c r="H3395" s="222">
        <v>1000</v>
      </c>
      <c r="I3395" s="222"/>
      <c r="J3395" s="222"/>
      <c r="K3395" s="222">
        <f t="shared" ref="K3395:K3458" si="1425">H3395-I3395+J3395</f>
        <v>1000</v>
      </c>
    </row>
    <row r="3396" spans="1:11" x14ac:dyDescent="0.2">
      <c r="A3396" s="326" t="s">
        <v>946</v>
      </c>
      <c r="B3396" s="326" t="s">
        <v>834</v>
      </c>
      <c r="C3396" s="327">
        <v>43</v>
      </c>
      <c r="D3396" s="322"/>
      <c r="E3396" s="187">
        <v>329</v>
      </c>
      <c r="F3396" s="230"/>
      <c r="G3396" s="328"/>
      <c r="H3396" s="199">
        <f>H3397+H3398+H3399+H3400+H3401+H3402+H3403</f>
        <v>815000</v>
      </c>
      <c r="I3396" s="199">
        <f>I3397+I3398+I3399+I3400+I3401+I3402+I3403</f>
        <v>0</v>
      </c>
      <c r="J3396" s="199">
        <f>J3397+J3398+J3399+J3400+J3401+J3402+J3403</f>
        <v>0</v>
      </c>
      <c r="K3396" s="199">
        <f t="shared" si="1425"/>
        <v>815000</v>
      </c>
    </row>
    <row r="3397" spans="1:11" s="152" customFormat="1" ht="30" x14ac:dyDescent="0.2">
      <c r="A3397" s="213" t="s">
        <v>946</v>
      </c>
      <c r="B3397" s="213" t="s">
        <v>834</v>
      </c>
      <c r="C3397" s="214">
        <v>43</v>
      </c>
      <c r="D3397" s="215" t="s">
        <v>25</v>
      </c>
      <c r="E3397" s="188">
        <v>3291</v>
      </c>
      <c r="F3397" s="228" t="s">
        <v>152</v>
      </c>
      <c r="G3397" s="208"/>
      <c r="H3397" s="222">
        <v>250000</v>
      </c>
      <c r="I3397" s="222"/>
      <c r="J3397" s="222"/>
      <c r="K3397" s="222">
        <f t="shared" si="1425"/>
        <v>250000</v>
      </c>
    </row>
    <row r="3398" spans="1:11" ht="15" x14ac:dyDescent="0.2">
      <c r="A3398" s="213" t="s">
        <v>946</v>
      </c>
      <c r="B3398" s="213" t="s">
        <v>834</v>
      </c>
      <c r="C3398" s="214">
        <v>43</v>
      </c>
      <c r="D3398" s="215" t="s">
        <v>25</v>
      </c>
      <c r="E3398" s="188">
        <v>3292</v>
      </c>
      <c r="F3398" s="228" t="s">
        <v>123</v>
      </c>
      <c r="H3398" s="222">
        <v>100000</v>
      </c>
      <c r="I3398" s="222"/>
      <c r="J3398" s="222"/>
      <c r="K3398" s="222">
        <f t="shared" si="1425"/>
        <v>100000</v>
      </c>
    </row>
    <row r="3399" spans="1:11" ht="15" x14ac:dyDescent="0.2">
      <c r="A3399" s="213" t="s">
        <v>946</v>
      </c>
      <c r="B3399" s="213" t="s">
        <v>834</v>
      </c>
      <c r="C3399" s="214">
        <v>43</v>
      </c>
      <c r="D3399" s="215" t="s">
        <v>25</v>
      </c>
      <c r="E3399" s="188">
        <v>3293</v>
      </c>
      <c r="F3399" s="228" t="s">
        <v>124</v>
      </c>
      <c r="H3399" s="222">
        <v>120000</v>
      </c>
      <c r="I3399" s="222"/>
      <c r="J3399" s="222"/>
      <c r="K3399" s="222">
        <f t="shared" si="1425"/>
        <v>120000</v>
      </c>
    </row>
    <row r="3400" spans="1:11" s="152" customFormat="1" x14ac:dyDescent="0.2">
      <c r="A3400" s="213" t="s">
        <v>946</v>
      </c>
      <c r="B3400" s="213" t="s">
        <v>834</v>
      </c>
      <c r="C3400" s="214">
        <v>43</v>
      </c>
      <c r="D3400" s="215" t="s">
        <v>25</v>
      </c>
      <c r="E3400" s="188">
        <v>3294</v>
      </c>
      <c r="F3400" s="228" t="s">
        <v>611</v>
      </c>
      <c r="G3400" s="208"/>
      <c r="H3400" s="222">
        <v>140000</v>
      </c>
      <c r="I3400" s="222"/>
      <c r="J3400" s="222"/>
      <c r="K3400" s="222">
        <f t="shared" si="1425"/>
        <v>140000</v>
      </c>
    </row>
    <row r="3401" spans="1:11" ht="15" x14ac:dyDescent="0.2">
      <c r="A3401" s="213" t="s">
        <v>946</v>
      </c>
      <c r="B3401" s="213" t="s">
        <v>834</v>
      </c>
      <c r="C3401" s="214">
        <v>43</v>
      </c>
      <c r="D3401" s="215" t="s">
        <v>25</v>
      </c>
      <c r="E3401" s="188">
        <v>3295</v>
      </c>
      <c r="F3401" s="228" t="s">
        <v>237</v>
      </c>
      <c r="H3401" s="222">
        <v>85000</v>
      </c>
      <c r="I3401" s="222"/>
      <c r="J3401" s="222"/>
      <c r="K3401" s="222">
        <f t="shared" si="1425"/>
        <v>85000</v>
      </c>
    </row>
    <row r="3402" spans="1:11" s="152" customFormat="1" x14ac:dyDescent="0.2">
      <c r="A3402" s="213" t="s">
        <v>946</v>
      </c>
      <c r="B3402" s="213" t="s">
        <v>834</v>
      </c>
      <c r="C3402" s="214">
        <v>43</v>
      </c>
      <c r="D3402" s="215" t="s">
        <v>25</v>
      </c>
      <c r="E3402" s="188">
        <v>3296</v>
      </c>
      <c r="F3402" s="228" t="s">
        <v>612</v>
      </c>
      <c r="G3402" s="208"/>
      <c r="H3402" s="222">
        <v>100000</v>
      </c>
      <c r="I3402" s="222"/>
      <c r="J3402" s="222"/>
      <c r="K3402" s="222">
        <f t="shared" si="1425"/>
        <v>100000</v>
      </c>
    </row>
    <row r="3403" spans="1:11" ht="15" x14ac:dyDescent="0.2">
      <c r="A3403" s="213" t="s">
        <v>946</v>
      </c>
      <c r="B3403" s="213" t="s">
        <v>834</v>
      </c>
      <c r="C3403" s="214">
        <v>43</v>
      </c>
      <c r="D3403" s="215" t="s">
        <v>25</v>
      </c>
      <c r="E3403" s="188">
        <v>3299</v>
      </c>
      <c r="F3403" s="228" t="s">
        <v>125</v>
      </c>
      <c r="H3403" s="222">
        <v>20000</v>
      </c>
      <c r="I3403" s="222"/>
      <c r="J3403" s="222"/>
      <c r="K3403" s="222">
        <f t="shared" si="1425"/>
        <v>20000</v>
      </c>
    </row>
    <row r="3404" spans="1:11" s="152" customFormat="1" x14ac:dyDescent="0.2">
      <c r="A3404" s="330" t="s">
        <v>946</v>
      </c>
      <c r="B3404" s="330" t="s">
        <v>834</v>
      </c>
      <c r="C3404" s="285">
        <v>43</v>
      </c>
      <c r="D3404" s="330"/>
      <c r="E3404" s="286">
        <v>34</v>
      </c>
      <c r="F3404" s="287"/>
      <c r="G3404" s="287"/>
      <c r="H3404" s="317">
        <f t="shared" ref="H3404:J3404" si="1426">H3405</f>
        <v>185000</v>
      </c>
      <c r="I3404" s="317">
        <f t="shared" si="1426"/>
        <v>0</v>
      </c>
      <c r="J3404" s="317">
        <f t="shared" si="1426"/>
        <v>0</v>
      </c>
      <c r="K3404" s="317">
        <f t="shared" si="1425"/>
        <v>185000</v>
      </c>
    </row>
    <row r="3405" spans="1:11" x14ac:dyDescent="0.2">
      <c r="A3405" s="326" t="s">
        <v>946</v>
      </c>
      <c r="B3405" s="326" t="s">
        <v>834</v>
      </c>
      <c r="C3405" s="327">
        <v>43</v>
      </c>
      <c r="D3405" s="322"/>
      <c r="E3405" s="187">
        <v>343</v>
      </c>
      <c r="F3405" s="230"/>
      <c r="G3405" s="328"/>
      <c r="H3405" s="199">
        <f>H3406+H3407+H3408+H3409</f>
        <v>185000</v>
      </c>
      <c r="I3405" s="199">
        <f>I3406+I3407+I3408+I3409</f>
        <v>0</v>
      </c>
      <c r="J3405" s="199">
        <f>J3406+J3407+J3408+J3409</f>
        <v>0</v>
      </c>
      <c r="K3405" s="199">
        <f t="shared" si="1425"/>
        <v>185000</v>
      </c>
    </row>
    <row r="3406" spans="1:11" s="152" customFormat="1" x14ac:dyDescent="0.2">
      <c r="A3406" s="213" t="s">
        <v>946</v>
      </c>
      <c r="B3406" s="213" t="s">
        <v>834</v>
      </c>
      <c r="C3406" s="214">
        <v>43</v>
      </c>
      <c r="D3406" s="215" t="s">
        <v>25</v>
      </c>
      <c r="E3406" s="188">
        <v>3431</v>
      </c>
      <c r="F3406" s="228" t="s">
        <v>153</v>
      </c>
      <c r="G3406" s="208"/>
      <c r="H3406" s="222">
        <v>50000</v>
      </c>
      <c r="I3406" s="222"/>
      <c r="J3406" s="222"/>
      <c r="K3406" s="222">
        <f t="shared" si="1425"/>
        <v>50000</v>
      </c>
    </row>
    <row r="3407" spans="1:11" ht="30" x14ac:dyDescent="0.2">
      <c r="A3407" s="213" t="s">
        <v>946</v>
      </c>
      <c r="B3407" s="213" t="s">
        <v>834</v>
      </c>
      <c r="C3407" s="214">
        <v>43</v>
      </c>
      <c r="D3407" s="215" t="s">
        <v>25</v>
      </c>
      <c r="E3407" s="188">
        <v>3432</v>
      </c>
      <c r="F3407" s="228" t="s">
        <v>641</v>
      </c>
      <c r="H3407" s="222">
        <v>100000</v>
      </c>
      <c r="I3407" s="222"/>
      <c r="J3407" s="222"/>
      <c r="K3407" s="222">
        <f t="shared" si="1425"/>
        <v>100000</v>
      </c>
    </row>
    <row r="3408" spans="1:11" s="152" customFormat="1" x14ac:dyDescent="0.2">
      <c r="A3408" s="213" t="s">
        <v>946</v>
      </c>
      <c r="B3408" s="213" t="s">
        <v>834</v>
      </c>
      <c r="C3408" s="214">
        <v>43</v>
      </c>
      <c r="D3408" s="215" t="s">
        <v>25</v>
      </c>
      <c r="E3408" s="188">
        <v>3433</v>
      </c>
      <c r="F3408" s="228" t="s">
        <v>126</v>
      </c>
      <c r="G3408" s="208"/>
      <c r="H3408" s="222">
        <v>10000</v>
      </c>
      <c r="I3408" s="222"/>
      <c r="J3408" s="222"/>
      <c r="K3408" s="222">
        <f t="shared" si="1425"/>
        <v>10000</v>
      </c>
    </row>
    <row r="3409" spans="1:11" ht="15" x14ac:dyDescent="0.2">
      <c r="A3409" s="213" t="s">
        <v>946</v>
      </c>
      <c r="B3409" s="213" t="s">
        <v>834</v>
      </c>
      <c r="C3409" s="214">
        <v>43</v>
      </c>
      <c r="D3409" s="215" t="s">
        <v>25</v>
      </c>
      <c r="E3409" s="188">
        <v>3434</v>
      </c>
      <c r="F3409" s="228" t="s">
        <v>127</v>
      </c>
      <c r="H3409" s="222">
        <v>25000</v>
      </c>
      <c r="I3409" s="222"/>
      <c r="J3409" s="222"/>
      <c r="K3409" s="222">
        <f t="shared" si="1425"/>
        <v>25000</v>
      </c>
    </row>
    <row r="3410" spans="1:11" x14ac:dyDescent="0.2">
      <c r="A3410" s="330" t="s">
        <v>946</v>
      </c>
      <c r="B3410" s="330" t="s">
        <v>834</v>
      </c>
      <c r="C3410" s="285">
        <v>43</v>
      </c>
      <c r="D3410" s="330"/>
      <c r="E3410" s="286">
        <v>38</v>
      </c>
      <c r="F3410" s="287"/>
      <c r="G3410" s="287"/>
      <c r="H3410" s="317">
        <f>H3411+H3413</f>
        <v>101000</v>
      </c>
      <c r="I3410" s="317">
        <f>I3411+I3413</f>
        <v>0</v>
      </c>
      <c r="J3410" s="317">
        <f>J3411+J3413</f>
        <v>0</v>
      </c>
      <c r="K3410" s="317">
        <f t="shared" si="1425"/>
        <v>101000</v>
      </c>
    </row>
    <row r="3411" spans="1:11" s="152" customFormat="1" x14ac:dyDescent="0.2">
      <c r="A3411" s="326" t="s">
        <v>946</v>
      </c>
      <c r="B3411" s="326" t="s">
        <v>834</v>
      </c>
      <c r="C3411" s="327">
        <v>43</v>
      </c>
      <c r="D3411" s="322"/>
      <c r="E3411" s="187">
        <v>381</v>
      </c>
      <c r="F3411" s="230"/>
      <c r="G3411" s="328"/>
      <c r="H3411" s="199">
        <f t="shared" ref="H3411:J3413" si="1427">H3412</f>
        <v>100000</v>
      </c>
      <c r="I3411" s="199">
        <f t="shared" si="1427"/>
        <v>0</v>
      </c>
      <c r="J3411" s="199">
        <f t="shared" si="1427"/>
        <v>0</v>
      </c>
      <c r="K3411" s="199">
        <f t="shared" si="1425"/>
        <v>100000</v>
      </c>
    </row>
    <row r="3412" spans="1:11" ht="15" x14ac:dyDescent="0.2">
      <c r="A3412" s="213" t="s">
        <v>946</v>
      </c>
      <c r="B3412" s="213" t="s">
        <v>834</v>
      </c>
      <c r="C3412" s="214">
        <v>43</v>
      </c>
      <c r="D3412" s="215" t="s">
        <v>25</v>
      </c>
      <c r="E3412" s="188">
        <v>3811</v>
      </c>
      <c r="F3412" s="228" t="s">
        <v>141</v>
      </c>
      <c r="H3412" s="222">
        <v>100000</v>
      </c>
      <c r="I3412" s="222"/>
      <c r="J3412" s="222"/>
      <c r="K3412" s="222">
        <f t="shared" si="1425"/>
        <v>100000</v>
      </c>
    </row>
    <row r="3413" spans="1:11" s="152" customFormat="1" x14ac:dyDescent="0.2">
      <c r="A3413" s="326" t="s">
        <v>946</v>
      </c>
      <c r="B3413" s="326" t="s">
        <v>834</v>
      </c>
      <c r="C3413" s="327">
        <v>43</v>
      </c>
      <c r="D3413" s="322"/>
      <c r="E3413" s="187">
        <v>383</v>
      </c>
      <c r="F3413" s="230"/>
      <c r="G3413" s="328"/>
      <c r="H3413" s="199">
        <f t="shared" si="1427"/>
        <v>1000</v>
      </c>
      <c r="I3413" s="199">
        <f t="shared" si="1427"/>
        <v>0</v>
      </c>
      <c r="J3413" s="199">
        <f t="shared" si="1427"/>
        <v>0</v>
      </c>
      <c r="K3413" s="199">
        <f t="shared" si="1425"/>
        <v>1000</v>
      </c>
    </row>
    <row r="3414" spans="1:11" ht="15" x14ac:dyDescent="0.2">
      <c r="A3414" s="213" t="s">
        <v>946</v>
      </c>
      <c r="B3414" s="213" t="s">
        <v>834</v>
      </c>
      <c r="C3414" s="214">
        <v>43</v>
      </c>
      <c r="D3414" s="215" t="s">
        <v>25</v>
      </c>
      <c r="E3414" s="188">
        <v>3831</v>
      </c>
      <c r="F3414" s="228" t="s">
        <v>295</v>
      </c>
      <c r="H3414" s="222">
        <v>1000</v>
      </c>
      <c r="I3414" s="222"/>
      <c r="J3414" s="222"/>
      <c r="K3414" s="222">
        <f t="shared" si="1425"/>
        <v>1000</v>
      </c>
    </row>
    <row r="3415" spans="1:11" s="152" customFormat="1" ht="67.5" x14ac:dyDescent="0.2">
      <c r="A3415" s="296" t="s">
        <v>946</v>
      </c>
      <c r="B3415" s="296" t="s">
        <v>835</v>
      </c>
      <c r="C3415" s="296"/>
      <c r="D3415" s="296"/>
      <c r="E3415" s="297"/>
      <c r="F3415" s="299" t="s">
        <v>768</v>
      </c>
      <c r="G3415" s="300" t="s">
        <v>688</v>
      </c>
      <c r="H3415" s="301">
        <f>H3416+H3421+H3425+H3434+H3439+H3442</f>
        <v>13828000</v>
      </c>
      <c r="I3415" s="301">
        <f t="shared" ref="I3415:J3415" si="1428">I3416+I3421+I3425+I3434+I3439+I3442</f>
        <v>0</v>
      </c>
      <c r="J3415" s="301">
        <f t="shared" si="1428"/>
        <v>713000</v>
      </c>
      <c r="K3415" s="301">
        <f t="shared" si="1425"/>
        <v>14541000</v>
      </c>
    </row>
    <row r="3416" spans="1:11" x14ac:dyDescent="0.2">
      <c r="A3416" s="330" t="s">
        <v>946</v>
      </c>
      <c r="B3416" s="330" t="s">
        <v>835</v>
      </c>
      <c r="C3416" s="285">
        <v>43</v>
      </c>
      <c r="D3416" s="330"/>
      <c r="E3416" s="286">
        <v>32</v>
      </c>
      <c r="F3416" s="287"/>
      <c r="G3416" s="287"/>
      <c r="H3416" s="317">
        <f>H3417</f>
        <v>3020000</v>
      </c>
      <c r="I3416" s="317">
        <f>I3417</f>
        <v>0</v>
      </c>
      <c r="J3416" s="317">
        <f>J3417</f>
        <v>20000</v>
      </c>
      <c r="K3416" s="317">
        <f t="shared" si="1425"/>
        <v>3040000</v>
      </c>
    </row>
    <row r="3417" spans="1:11" s="152" customFormat="1" x14ac:dyDescent="0.2">
      <c r="A3417" s="326" t="s">
        <v>946</v>
      </c>
      <c r="B3417" s="326" t="s">
        <v>835</v>
      </c>
      <c r="C3417" s="327">
        <v>43</v>
      </c>
      <c r="D3417" s="322"/>
      <c r="E3417" s="187">
        <v>323</v>
      </c>
      <c r="F3417" s="230"/>
      <c r="G3417" s="328"/>
      <c r="H3417" s="199">
        <f>SUM(H3418:H3420)</f>
        <v>3020000</v>
      </c>
      <c r="I3417" s="199">
        <f t="shared" ref="I3417:J3417" si="1429">SUM(I3418:I3420)</f>
        <v>0</v>
      </c>
      <c r="J3417" s="199">
        <f t="shared" si="1429"/>
        <v>20000</v>
      </c>
      <c r="K3417" s="199">
        <f t="shared" si="1425"/>
        <v>3040000</v>
      </c>
    </row>
    <row r="3418" spans="1:11" s="152" customFormat="1" x14ac:dyDescent="0.2">
      <c r="A3418" s="213" t="s">
        <v>946</v>
      </c>
      <c r="B3418" s="213" t="s">
        <v>835</v>
      </c>
      <c r="C3418" s="214">
        <v>43</v>
      </c>
      <c r="D3418" s="215" t="s">
        <v>25</v>
      </c>
      <c r="E3418" s="188">
        <v>3232</v>
      </c>
      <c r="F3418" s="228" t="s">
        <v>118</v>
      </c>
      <c r="G3418" s="208"/>
      <c r="H3418" s="222">
        <v>3000000</v>
      </c>
      <c r="I3418" s="222"/>
      <c r="J3418" s="222"/>
      <c r="K3418" s="222">
        <f t="shared" si="1425"/>
        <v>3000000</v>
      </c>
    </row>
    <row r="3419" spans="1:11" s="152" customFormat="1" x14ac:dyDescent="0.2">
      <c r="A3419" s="213" t="s">
        <v>946</v>
      </c>
      <c r="B3419" s="213" t="s">
        <v>835</v>
      </c>
      <c r="C3419" s="214">
        <v>43</v>
      </c>
      <c r="D3419" s="215" t="s">
        <v>25</v>
      </c>
      <c r="E3419" s="188">
        <v>3235</v>
      </c>
      <c r="F3419" s="228" t="s">
        <v>42</v>
      </c>
      <c r="G3419" s="208"/>
      <c r="H3419" s="222"/>
      <c r="I3419" s="222"/>
      <c r="J3419" s="222">
        <v>20000</v>
      </c>
      <c r="K3419" s="222">
        <f t="shared" si="1425"/>
        <v>20000</v>
      </c>
    </row>
    <row r="3420" spans="1:11" ht="15" x14ac:dyDescent="0.2">
      <c r="A3420" s="213" t="s">
        <v>946</v>
      </c>
      <c r="B3420" s="213" t="s">
        <v>835</v>
      </c>
      <c r="C3420" s="214">
        <v>43</v>
      </c>
      <c r="D3420" s="215" t="s">
        <v>25</v>
      </c>
      <c r="E3420" s="188">
        <v>3238</v>
      </c>
      <c r="F3420" s="228" t="s">
        <v>122</v>
      </c>
      <c r="H3420" s="222">
        <v>20000</v>
      </c>
      <c r="I3420" s="222"/>
      <c r="J3420" s="222"/>
      <c r="K3420" s="222">
        <f t="shared" si="1425"/>
        <v>20000</v>
      </c>
    </row>
    <row r="3421" spans="1:11" x14ac:dyDescent="0.2">
      <c r="A3421" s="330" t="s">
        <v>946</v>
      </c>
      <c r="B3421" s="330" t="s">
        <v>835</v>
      </c>
      <c r="C3421" s="285">
        <v>43</v>
      </c>
      <c r="D3421" s="330"/>
      <c r="E3421" s="286">
        <v>41</v>
      </c>
      <c r="F3421" s="287"/>
      <c r="G3421" s="287"/>
      <c r="H3421" s="317">
        <f t="shared" ref="H3421:J3421" si="1430">H3422</f>
        <v>410000</v>
      </c>
      <c r="I3421" s="317">
        <f t="shared" si="1430"/>
        <v>0</v>
      </c>
      <c r="J3421" s="317">
        <f t="shared" si="1430"/>
        <v>0</v>
      </c>
      <c r="K3421" s="317">
        <f t="shared" si="1425"/>
        <v>410000</v>
      </c>
    </row>
    <row r="3422" spans="1:11" x14ac:dyDescent="0.2">
      <c r="A3422" s="326" t="s">
        <v>946</v>
      </c>
      <c r="B3422" s="326" t="s">
        <v>835</v>
      </c>
      <c r="C3422" s="327">
        <v>43</v>
      </c>
      <c r="D3422" s="322"/>
      <c r="E3422" s="187">
        <v>412</v>
      </c>
      <c r="F3422" s="230"/>
      <c r="G3422" s="328"/>
      <c r="H3422" s="199">
        <f>H3423+H3424</f>
        <v>410000</v>
      </c>
      <c r="I3422" s="199">
        <f>I3423+I3424</f>
        <v>0</v>
      </c>
      <c r="J3422" s="199">
        <f>J3423+J3424</f>
        <v>0</v>
      </c>
      <c r="K3422" s="199">
        <f t="shared" si="1425"/>
        <v>410000</v>
      </c>
    </row>
    <row r="3423" spans="1:11" s="152" customFormat="1" x14ac:dyDescent="0.2">
      <c r="A3423" s="213" t="s">
        <v>946</v>
      </c>
      <c r="B3423" s="213" t="s">
        <v>835</v>
      </c>
      <c r="C3423" s="214">
        <v>43</v>
      </c>
      <c r="D3423" s="215" t="s">
        <v>25</v>
      </c>
      <c r="E3423" s="188">
        <v>4123</v>
      </c>
      <c r="F3423" s="228" t="s">
        <v>133</v>
      </c>
      <c r="G3423" s="208"/>
      <c r="H3423" s="222">
        <v>10000</v>
      </c>
      <c r="I3423" s="222"/>
      <c r="J3423" s="222"/>
      <c r="K3423" s="222">
        <f t="shared" si="1425"/>
        <v>10000</v>
      </c>
    </row>
    <row r="3424" spans="1:11" ht="15" x14ac:dyDescent="0.2">
      <c r="A3424" s="213" t="s">
        <v>946</v>
      </c>
      <c r="B3424" s="213" t="s">
        <v>835</v>
      </c>
      <c r="C3424" s="214">
        <v>43</v>
      </c>
      <c r="D3424" s="215" t="s">
        <v>25</v>
      </c>
      <c r="E3424" s="188">
        <v>4126</v>
      </c>
      <c r="F3424" s="228" t="s">
        <v>4</v>
      </c>
      <c r="H3424" s="222">
        <v>400000</v>
      </c>
      <c r="I3424" s="222"/>
      <c r="J3424" s="222"/>
      <c r="K3424" s="222">
        <f t="shared" si="1425"/>
        <v>400000</v>
      </c>
    </row>
    <row r="3425" spans="1:11" x14ac:dyDescent="0.2">
      <c r="A3425" s="330" t="s">
        <v>946</v>
      </c>
      <c r="B3425" s="330" t="s">
        <v>835</v>
      </c>
      <c r="C3425" s="285">
        <v>43</v>
      </c>
      <c r="D3425" s="330"/>
      <c r="E3425" s="286">
        <v>42</v>
      </c>
      <c r="F3425" s="287"/>
      <c r="G3425" s="287"/>
      <c r="H3425" s="317">
        <f t="shared" ref="H3425:I3425" si="1431">H3426+H3428+H3430+H3432</f>
        <v>320000</v>
      </c>
      <c r="I3425" s="317">
        <f t="shared" si="1431"/>
        <v>0</v>
      </c>
      <c r="J3425" s="317">
        <f t="shared" ref="J3425" si="1432">J3426+J3428+J3430+J3432</f>
        <v>480000</v>
      </c>
      <c r="K3425" s="317">
        <f t="shared" si="1425"/>
        <v>800000</v>
      </c>
    </row>
    <row r="3426" spans="1:11" s="152" customFormat="1" x14ac:dyDescent="0.2">
      <c r="A3426" s="326" t="s">
        <v>946</v>
      </c>
      <c r="B3426" s="326" t="s">
        <v>835</v>
      </c>
      <c r="C3426" s="327">
        <v>43</v>
      </c>
      <c r="D3426" s="322"/>
      <c r="E3426" s="187">
        <v>421</v>
      </c>
      <c r="F3426" s="230"/>
      <c r="G3426" s="328"/>
      <c r="H3426" s="199">
        <f>H3427</f>
        <v>50000</v>
      </c>
      <c r="I3426" s="199">
        <f>I3427</f>
        <v>0</v>
      </c>
      <c r="J3426" s="199">
        <f>J3427</f>
        <v>300000</v>
      </c>
      <c r="K3426" s="199">
        <f t="shared" si="1425"/>
        <v>350000</v>
      </c>
    </row>
    <row r="3427" spans="1:11" ht="15" x14ac:dyDescent="0.2">
      <c r="A3427" s="213" t="s">
        <v>946</v>
      </c>
      <c r="B3427" s="213" t="s">
        <v>835</v>
      </c>
      <c r="C3427" s="214">
        <v>43</v>
      </c>
      <c r="D3427" s="215" t="s">
        <v>25</v>
      </c>
      <c r="E3427" s="188">
        <v>4214</v>
      </c>
      <c r="F3427" s="228" t="s">
        <v>154</v>
      </c>
      <c r="H3427" s="222">
        <v>50000</v>
      </c>
      <c r="I3427" s="222"/>
      <c r="J3427" s="222">
        <v>300000</v>
      </c>
      <c r="K3427" s="222">
        <f t="shared" si="1425"/>
        <v>350000</v>
      </c>
    </row>
    <row r="3428" spans="1:11" s="152" customFormat="1" x14ac:dyDescent="0.2">
      <c r="A3428" s="326" t="s">
        <v>946</v>
      </c>
      <c r="B3428" s="326" t="s">
        <v>835</v>
      </c>
      <c r="C3428" s="327">
        <v>43</v>
      </c>
      <c r="D3428" s="322"/>
      <c r="E3428" s="187">
        <v>422</v>
      </c>
      <c r="F3428" s="230"/>
      <c r="G3428" s="328"/>
      <c r="H3428" s="199">
        <f>H3429</f>
        <v>150000</v>
      </c>
      <c r="I3428" s="199">
        <f>I3429</f>
        <v>0</v>
      </c>
      <c r="J3428" s="199">
        <f>J3429</f>
        <v>0</v>
      </c>
      <c r="K3428" s="199">
        <f t="shared" si="1425"/>
        <v>150000</v>
      </c>
    </row>
    <row r="3429" spans="1:11" ht="15" x14ac:dyDescent="0.2">
      <c r="A3429" s="213" t="s">
        <v>946</v>
      </c>
      <c r="B3429" s="213" t="s">
        <v>835</v>
      </c>
      <c r="C3429" s="214">
        <v>43</v>
      </c>
      <c r="D3429" s="215" t="s">
        <v>25</v>
      </c>
      <c r="E3429" s="188">
        <v>4221</v>
      </c>
      <c r="F3429" s="228" t="s">
        <v>129</v>
      </c>
      <c r="H3429" s="222">
        <v>150000</v>
      </c>
      <c r="I3429" s="222"/>
      <c r="J3429" s="222"/>
      <c r="K3429" s="222">
        <f t="shared" si="1425"/>
        <v>150000</v>
      </c>
    </row>
    <row r="3430" spans="1:11" x14ac:dyDescent="0.2">
      <c r="A3430" s="326" t="s">
        <v>946</v>
      </c>
      <c r="B3430" s="326" t="s">
        <v>835</v>
      </c>
      <c r="C3430" s="327">
        <v>43</v>
      </c>
      <c r="D3430" s="322"/>
      <c r="E3430" s="187">
        <v>423</v>
      </c>
      <c r="F3430" s="230"/>
      <c r="G3430" s="328"/>
      <c r="H3430" s="199">
        <f>H3431</f>
        <v>100000</v>
      </c>
      <c r="I3430" s="199">
        <f>I3431</f>
        <v>0</v>
      </c>
      <c r="J3430" s="199">
        <f>J3431</f>
        <v>0</v>
      </c>
      <c r="K3430" s="199">
        <f t="shared" si="1425"/>
        <v>100000</v>
      </c>
    </row>
    <row r="3431" spans="1:11" s="152" customFormat="1" x14ac:dyDescent="0.2">
      <c r="A3431" s="213" t="s">
        <v>946</v>
      </c>
      <c r="B3431" s="213" t="s">
        <v>835</v>
      </c>
      <c r="C3431" s="214">
        <v>43</v>
      </c>
      <c r="D3431" s="215" t="s">
        <v>25</v>
      </c>
      <c r="E3431" s="188">
        <v>4231</v>
      </c>
      <c r="F3431" s="228" t="s">
        <v>128</v>
      </c>
      <c r="G3431" s="208"/>
      <c r="H3431" s="222">
        <v>100000</v>
      </c>
      <c r="I3431" s="222"/>
      <c r="J3431" s="222"/>
      <c r="K3431" s="222">
        <f t="shared" si="1425"/>
        <v>100000</v>
      </c>
    </row>
    <row r="3432" spans="1:11" x14ac:dyDescent="0.2">
      <c r="A3432" s="326" t="s">
        <v>946</v>
      </c>
      <c r="B3432" s="326" t="s">
        <v>835</v>
      </c>
      <c r="C3432" s="327">
        <v>43</v>
      </c>
      <c r="D3432" s="322"/>
      <c r="E3432" s="187">
        <v>426</v>
      </c>
      <c r="F3432" s="230"/>
      <c r="G3432" s="328"/>
      <c r="H3432" s="199">
        <f>H3433</f>
        <v>20000</v>
      </c>
      <c r="I3432" s="199">
        <f>I3433</f>
        <v>0</v>
      </c>
      <c r="J3432" s="199">
        <f>J3433</f>
        <v>180000</v>
      </c>
      <c r="K3432" s="199">
        <f t="shared" si="1425"/>
        <v>200000</v>
      </c>
    </row>
    <row r="3433" spans="1:11" s="152" customFormat="1" x14ac:dyDescent="0.2">
      <c r="A3433" s="213" t="s">
        <v>946</v>
      </c>
      <c r="B3433" s="213" t="s">
        <v>835</v>
      </c>
      <c r="C3433" s="214">
        <v>43</v>
      </c>
      <c r="D3433" s="215" t="s">
        <v>25</v>
      </c>
      <c r="E3433" s="188">
        <v>4262</v>
      </c>
      <c r="F3433" s="228" t="s">
        <v>135</v>
      </c>
      <c r="G3433" s="208"/>
      <c r="H3433" s="222">
        <v>20000</v>
      </c>
      <c r="I3433" s="222"/>
      <c r="J3433" s="222">
        <v>180000</v>
      </c>
      <c r="K3433" s="222">
        <f t="shared" si="1425"/>
        <v>200000</v>
      </c>
    </row>
    <row r="3434" spans="1:11" x14ac:dyDescent="0.2">
      <c r="A3434" s="330" t="s">
        <v>946</v>
      </c>
      <c r="B3434" s="330" t="s">
        <v>835</v>
      </c>
      <c r="C3434" s="285">
        <v>43</v>
      </c>
      <c r="D3434" s="330"/>
      <c r="E3434" s="286">
        <v>45</v>
      </c>
      <c r="F3434" s="287"/>
      <c r="G3434" s="287"/>
      <c r="H3434" s="317">
        <f>H3435+H3437</f>
        <v>8078000</v>
      </c>
      <c r="I3434" s="317">
        <f>I3435+I3437</f>
        <v>0</v>
      </c>
      <c r="J3434" s="317">
        <f>J3435+J3437</f>
        <v>0</v>
      </c>
      <c r="K3434" s="317">
        <f t="shared" si="1425"/>
        <v>8078000</v>
      </c>
    </row>
    <row r="3435" spans="1:11" s="152" customFormat="1" x14ac:dyDescent="0.2">
      <c r="A3435" s="326" t="s">
        <v>946</v>
      </c>
      <c r="B3435" s="326" t="s">
        <v>835</v>
      </c>
      <c r="C3435" s="327">
        <v>43</v>
      </c>
      <c r="D3435" s="322"/>
      <c r="E3435" s="187">
        <v>451</v>
      </c>
      <c r="F3435" s="230"/>
      <c r="G3435" s="328"/>
      <c r="H3435" s="199">
        <f>H3436</f>
        <v>7878000</v>
      </c>
      <c r="I3435" s="199">
        <f>I3436</f>
        <v>0</v>
      </c>
      <c r="J3435" s="199">
        <f>J3436</f>
        <v>0</v>
      </c>
      <c r="K3435" s="199">
        <f t="shared" si="1425"/>
        <v>7878000</v>
      </c>
    </row>
    <row r="3436" spans="1:11" ht="15" x14ac:dyDescent="0.2">
      <c r="A3436" s="213" t="s">
        <v>946</v>
      </c>
      <c r="B3436" s="213" t="s">
        <v>835</v>
      </c>
      <c r="C3436" s="214">
        <v>43</v>
      </c>
      <c r="D3436" s="215" t="s">
        <v>25</v>
      </c>
      <c r="E3436" s="188">
        <v>4511</v>
      </c>
      <c r="F3436" s="228" t="s">
        <v>136</v>
      </c>
      <c r="H3436" s="222">
        <v>7878000</v>
      </c>
      <c r="I3436" s="222"/>
      <c r="J3436" s="222"/>
      <c r="K3436" s="222">
        <f t="shared" si="1425"/>
        <v>7878000</v>
      </c>
    </row>
    <row r="3437" spans="1:11" s="152" customFormat="1" x14ac:dyDescent="0.2">
      <c r="A3437" s="326" t="s">
        <v>946</v>
      </c>
      <c r="B3437" s="326" t="s">
        <v>835</v>
      </c>
      <c r="C3437" s="327">
        <v>43</v>
      </c>
      <c r="D3437" s="322"/>
      <c r="E3437" s="187">
        <v>452</v>
      </c>
      <c r="F3437" s="230"/>
      <c r="G3437" s="328"/>
      <c r="H3437" s="199">
        <f>H3438</f>
        <v>200000</v>
      </c>
      <c r="I3437" s="199">
        <f>I3438</f>
        <v>0</v>
      </c>
      <c r="J3437" s="199">
        <f>J3438</f>
        <v>0</v>
      </c>
      <c r="K3437" s="199">
        <f t="shared" si="1425"/>
        <v>200000</v>
      </c>
    </row>
    <row r="3438" spans="1:11" ht="15" x14ac:dyDescent="0.2">
      <c r="A3438" s="213" t="s">
        <v>946</v>
      </c>
      <c r="B3438" s="213" t="s">
        <v>835</v>
      </c>
      <c r="C3438" s="214">
        <v>43</v>
      </c>
      <c r="D3438" s="215" t="s">
        <v>25</v>
      </c>
      <c r="E3438" s="188">
        <v>4521</v>
      </c>
      <c r="F3438" s="228" t="s">
        <v>137</v>
      </c>
      <c r="H3438" s="222">
        <v>200000</v>
      </c>
      <c r="I3438" s="222"/>
      <c r="J3438" s="222"/>
      <c r="K3438" s="222">
        <f t="shared" si="1425"/>
        <v>200000</v>
      </c>
    </row>
    <row r="3439" spans="1:11" x14ac:dyDescent="0.2">
      <c r="A3439" s="330" t="s">
        <v>946</v>
      </c>
      <c r="B3439" s="330" t="s">
        <v>835</v>
      </c>
      <c r="C3439" s="285">
        <v>51</v>
      </c>
      <c r="D3439" s="330"/>
      <c r="E3439" s="286">
        <v>42</v>
      </c>
      <c r="F3439" s="287"/>
      <c r="G3439" s="287"/>
      <c r="H3439" s="317">
        <f t="shared" ref="H3439:J3440" si="1433">H3440</f>
        <v>2000000</v>
      </c>
      <c r="I3439" s="317">
        <f t="shared" si="1433"/>
        <v>0</v>
      </c>
      <c r="J3439" s="317">
        <f t="shared" si="1433"/>
        <v>0</v>
      </c>
      <c r="K3439" s="317">
        <f t="shared" si="1425"/>
        <v>2000000</v>
      </c>
    </row>
    <row r="3440" spans="1:11" s="152" customFormat="1" x14ac:dyDescent="0.2">
      <c r="A3440" s="326" t="s">
        <v>946</v>
      </c>
      <c r="B3440" s="326" t="s">
        <v>835</v>
      </c>
      <c r="C3440" s="327">
        <v>51</v>
      </c>
      <c r="D3440" s="322"/>
      <c r="E3440" s="187">
        <v>421</v>
      </c>
      <c r="F3440" s="230"/>
      <c r="G3440" s="328"/>
      <c r="H3440" s="199">
        <f t="shared" si="1433"/>
        <v>2000000</v>
      </c>
      <c r="I3440" s="199">
        <f t="shared" si="1433"/>
        <v>0</v>
      </c>
      <c r="J3440" s="199">
        <f t="shared" si="1433"/>
        <v>0</v>
      </c>
      <c r="K3440" s="199">
        <f t="shared" si="1425"/>
        <v>2000000</v>
      </c>
    </row>
    <row r="3441" spans="1:11" ht="15" x14ac:dyDescent="0.2">
      <c r="A3441" s="213" t="s">
        <v>946</v>
      </c>
      <c r="B3441" s="213" t="s">
        <v>835</v>
      </c>
      <c r="C3441" s="214">
        <v>51</v>
      </c>
      <c r="D3441" s="215" t="s">
        <v>25</v>
      </c>
      <c r="E3441" s="188">
        <v>4214</v>
      </c>
      <c r="F3441" s="228" t="s">
        <v>154</v>
      </c>
      <c r="H3441" s="222">
        <v>2000000</v>
      </c>
      <c r="I3441" s="222"/>
      <c r="J3441" s="222"/>
      <c r="K3441" s="222">
        <f t="shared" si="1425"/>
        <v>2000000</v>
      </c>
    </row>
    <row r="3442" spans="1:11" x14ac:dyDescent="0.2">
      <c r="A3442" s="330" t="s">
        <v>946</v>
      </c>
      <c r="B3442" s="330" t="s">
        <v>835</v>
      </c>
      <c r="C3442" s="285">
        <v>71</v>
      </c>
      <c r="D3442" s="330"/>
      <c r="E3442" s="286">
        <v>32</v>
      </c>
      <c r="F3442" s="287"/>
      <c r="G3442" s="287"/>
      <c r="H3442" s="317">
        <f>H3443</f>
        <v>0</v>
      </c>
      <c r="I3442" s="317">
        <f t="shared" ref="I3442:J3442" si="1434">I3443</f>
        <v>0</v>
      </c>
      <c r="J3442" s="317">
        <f t="shared" si="1434"/>
        <v>213000</v>
      </c>
      <c r="K3442" s="317">
        <f t="shared" si="1425"/>
        <v>213000</v>
      </c>
    </row>
    <row r="3443" spans="1:11" x14ac:dyDescent="0.2">
      <c r="A3443" s="326" t="s">
        <v>946</v>
      </c>
      <c r="B3443" s="326" t="s">
        <v>835</v>
      </c>
      <c r="C3443" s="327">
        <v>71</v>
      </c>
      <c r="D3443" s="322"/>
      <c r="E3443" s="187">
        <v>323</v>
      </c>
      <c r="F3443" s="230"/>
      <c r="G3443" s="328"/>
      <c r="H3443" s="199">
        <f>H3444</f>
        <v>0</v>
      </c>
      <c r="I3443" s="199">
        <f t="shared" ref="I3443:J3443" si="1435">I3444</f>
        <v>0</v>
      </c>
      <c r="J3443" s="199">
        <f t="shared" si="1435"/>
        <v>213000</v>
      </c>
      <c r="K3443" s="199">
        <f t="shared" si="1425"/>
        <v>213000</v>
      </c>
    </row>
    <row r="3444" spans="1:11" ht="15" x14ac:dyDescent="0.2">
      <c r="A3444" s="213" t="s">
        <v>946</v>
      </c>
      <c r="B3444" s="213" t="s">
        <v>835</v>
      </c>
      <c r="C3444" s="214">
        <v>71</v>
      </c>
      <c r="D3444" s="215" t="s">
        <v>25</v>
      </c>
      <c r="E3444" s="188">
        <v>3232</v>
      </c>
      <c r="F3444" s="228" t="s">
        <v>118</v>
      </c>
      <c r="H3444" s="222"/>
      <c r="I3444" s="222"/>
      <c r="J3444" s="222">
        <v>213000</v>
      </c>
      <c r="K3444" s="222">
        <f t="shared" si="1425"/>
        <v>213000</v>
      </c>
    </row>
    <row r="3445" spans="1:11" ht="67.5" x14ac:dyDescent="0.2">
      <c r="A3445" s="296" t="s">
        <v>946</v>
      </c>
      <c r="B3445" s="296" t="s">
        <v>836</v>
      </c>
      <c r="C3445" s="296"/>
      <c r="D3445" s="296"/>
      <c r="E3445" s="297"/>
      <c r="F3445" s="299" t="s">
        <v>774</v>
      </c>
      <c r="G3445" s="300" t="s">
        <v>688</v>
      </c>
      <c r="H3445" s="301">
        <f>H3446+H3449+H3453</f>
        <v>57700000</v>
      </c>
      <c r="I3445" s="301">
        <f>I3446+I3449+I3453</f>
        <v>0</v>
      </c>
      <c r="J3445" s="301">
        <f>J3446+J3449+J3453</f>
        <v>20000</v>
      </c>
      <c r="K3445" s="301">
        <f t="shared" si="1425"/>
        <v>57720000</v>
      </c>
    </row>
    <row r="3446" spans="1:11" s="152" customFormat="1" x14ac:dyDescent="0.2">
      <c r="A3446" s="330" t="s">
        <v>946</v>
      </c>
      <c r="B3446" s="330" t="s">
        <v>836</v>
      </c>
      <c r="C3446" s="285">
        <v>11</v>
      </c>
      <c r="D3446" s="330"/>
      <c r="E3446" s="286">
        <v>54</v>
      </c>
      <c r="F3446" s="287"/>
      <c r="G3446" s="287"/>
      <c r="H3446" s="317">
        <f t="shared" ref="H3446:J3447" si="1436">H3447</f>
        <v>54000000</v>
      </c>
      <c r="I3446" s="317">
        <f t="shared" si="1436"/>
        <v>0</v>
      </c>
      <c r="J3446" s="317">
        <f t="shared" si="1436"/>
        <v>0</v>
      </c>
      <c r="K3446" s="317">
        <f t="shared" si="1425"/>
        <v>54000000</v>
      </c>
    </row>
    <row r="3447" spans="1:11" x14ac:dyDescent="0.2">
      <c r="A3447" s="326" t="s">
        <v>946</v>
      </c>
      <c r="B3447" s="326" t="s">
        <v>836</v>
      </c>
      <c r="C3447" s="327">
        <v>11</v>
      </c>
      <c r="D3447" s="322"/>
      <c r="E3447" s="187">
        <v>541</v>
      </c>
      <c r="F3447" s="230"/>
      <c r="G3447" s="328"/>
      <c r="H3447" s="199">
        <f t="shared" si="1436"/>
        <v>54000000</v>
      </c>
      <c r="I3447" s="199">
        <f t="shared" si="1436"/>
        <v>0</v>
      </c>
      <c r="J3447" s="199">
        <f t="shared" si="1436"/>
        <v>0</v>
      </c>
      <c r="K3447" s="199">
        <f t="shared" si="1425"/>
        <v>54000000</v>
      </c>
    </row>
    <row r="3448" spans="1:11" s="152" customFormat="1" ht="30" x14ac:dyDescent="0.2">
      <c r="A3448" s="213" t="s">
        <v>946</v>
      </c>
      <c r="B3448" s="213" t="s">
        <v>836</v>
      </c>
      <c r="C3448" s="214">
        <v>11</v>
      </c>
      <c r="D3448" s="215" t="s">
        <v>25</v>
      </c>
      <c r="E3448" s="188">
        <v>5413</v>
      </c>
      <c r="F3448" s="228" t="s">
        <v>775</v>
      </c>
      <c r="G3448" s="208"/>
      <c r="H3448" s="222">
        <v>54000000</v>
      </c>
      <c r="I3448" s="222"/>
      <c r="J3448" s="222"/>
      <c r="K3448" s="222">
        <f t="shared" si="1425"/>
        <v>54000000</v>
      </c>
    </row>
    <row r="3449" spans="1:11" x14ac:dyDescent="0.2">
      <c r="A3449" s="330" t="s">
        <v>946</v>
      </c>
      <c r="B3449" s="330" t="s">
        <v>836</v>
      </c>
      <c r="C3449" s="285">
        <v>43</v>
      </c>
      <c r="D3449" s="330"/>
      <c r="E3449" s="286">
        <v>34</v>
      </c>
      <c r="F3449" s="287"/>
      <c r="G3449" s="287"/>
      <c r="H3449" s="317">
        <f>H3450</f>
        <v>1700000</v>
      </c>
      <c r="I3449" s="317">
        <f>I3450</f>
        <v>0</v>
      </c>
      <c r="J3449" s="317">
        <f>J3450</f>
        <v>20000</v>
      </c>
      <c r="K3449" s="317">
        <f t="shared" si="1425"/>
        <v>1720000</v>
      </c>
    </row>
    <row r="3450" spans="1:11" s="152" customFormat="1" x14ac:dyDescent="0.2">
      <c r="A3450" s="326" t="s">
        <v>946</v>
      </c>
      <c r="B3450" s="326" t="s">
        <v>836</v>
      </c>
      <c r="C3450" s="327">
        <v>43</v>
      </c>
      <c r="D3450" s="322"/>
      <c r="E3450" s="187">
        <v>342</v>
      </c>
      <c r="F3450" s="230"/>
      <c r="G3450" s="328"/>
      <c r="H3450" s="199">
        <f>H3451+H3452</f>
        <v>1700000</v>
      </c>
      <c r="I3450" s="199">
        <f>I3451+I3452</f>
        <v>0</v>
      </c>
      <c r="J3450" s="199">
        <f>J3451+J3452</f>
        <v>20000</v>
      </c>
      <c r="K3450" s="199">
        <f t="shared" si="1425"/>
        <v>1720000</v>
      </c>
    </row>
    <row r="3451" spans="1:11" ht="45" x14ac:dyDescent="0.2">
      <c r="A3451" s="213" t="s">
        <v>946</v>
      </c>
      <c r="B3451" s="213" t="s">
        <v>836</v>
      </c>
      <c r="C3451" s="214">
        <v>43</v>
      </c>
      <c r="D3451" s="215" t="s">
        <v>25</v>
      </c>
      <c r="E3451" s="188">
        <v>3421</v>
      </c>
      <c r="F3451" s="228" t="s">
        <v>776</v>
      </c>
      <c r="H3451" s="222">
        <v>1700000</v>
      </c>
      <c r="I3451" s="222"/>
      <c r="J3451" s="222"/>
      <c r="K3451" s="222">
        <f t="shared" si="1425"/>
        <v>1700000</v>
      </c>
    </row>
    <row r="3452" spans="1:11" s="152" customFormat="1" ht="45" x14ac:dyDescent="0.2">
      <c r="A3452" s="213" t="s">
        <v>946</v>
      </c>
      <c r="B3452" s="213" t="s">
        <v>836</v>
      </c>
      <c r="C3452" s="214">
        <v>43</v>
      </c>
      <c r="D3452" s="215" t="s">
        <v>25</v>
      </c>
      <c r="E3452" s="188">
        <v>3423</v>
      </c>
      <c r="F3452" s="228" t="s">
        <v>758</v>
      </c>
      <c r="G3452" s="208"/>
      <c r="H3452" s="222">
        <v>0</v>
      </c>
      <c r="I3452" s="222"/>
      <c r="J3452" s="222">
        <v>20000</v>
      </c>
      <c r="K3452" s="222">
        <f t="shared" si="1425"/>
        <v>20000</v>
      </c>
    </row>
    <row r="3453" spans="1:11" x14ac:dyDescent="0.2">
      <c r="A3453" s="330" t="s">
        <v>946</v>
      </c>
      <c r="B3453" s="330" t="s">
        <v>836</v>
      </c>
      <c r="C3453" s="285">
        <v>43</v>
      </c>
      <c r="D3453" s="330"/>
      <c r="E3453" s="286">
        <v>54</v>
      </c>
      <c r="F3453" s="287"/>
      <c r="G3453" s="287"/>
      <c r="H3453" s="317">
        <f t="shared" ref="H3453:J3454" si="1437">H3454</f>
        <v>2000000</v>
      </c>
      <c r="I3453" s="317">
        <f t="shared" si="1437"/>
        <v>0</v>
      </c>
      <c r="J3453" s="317">
        <f t="shared" si="1437"/>
        <v>0</v>
      </c>
      <c r="K3453" s="317">
        <f t="shared" si="1425"/>
        <v>2000000</v>
      </c>
    </row>
    <row r="3454" spans="1:11" x14ac:dyDescent="0.2">
      <c r="A3454" s="326" t="s">
        <v>946</v>
      </c>
      <c r="B3454" s="326" t="s">
        <v>836</v>
      </c>
      <c r="C3454" s="327">
        <v>43</v>
      </c>
      <c r="D3454" s="322"/>
      <c r="E3454" s="187">
        <v>544</v>
      </c>
      <c r="F3454" s="230"/>
      <c r="G3454" s="328"/>
      <c r="H3454" s="199">
        <f t="shared" si="1437"/>
        <v>2000000</v>
      </c>
      <c r="I3454" s="199">
        <f t="shared" si="1437"/>
        <v>0</v>
      </c>
      <c r="J3454" s="199">
        <f t="shared" si="1437"/>
        <v>0</v>
      </c>
      <c r="K3454" s="199">
        <f t="shared" si="1425"/>
        <v>2000000</v>
      </c>
    </row>
    <row r="3455" spans="1:11" s="152" customFormat="1" ht="45" x14ac:dyDescent="0.2">
      <c r="A3455" s="213" t="s">
        <v>946</v>
      </c>
      <c r="B3455" s="213" t="s">
        <v>836</v>
      </c>
      <c r="C3455" s="214">
        <v>43</v>
      </c>
      <c r="D3455" s="215" t="s">
        <v>25</v>
      </c>
      <c r="E3455" s="188">
        <v>5443</v>
      </c>
      <c r="F3455" s="228" t="s">
        <v>770</v>
      </c>
      <c r="G3455" s="208"/>
      <c r="H3455" s="222">
        <v>2000000</v>
      </c>
      <c r="I3455" s="222"/>
      <c r="J3455" s="222"/>
      <c r="K3455" s="222">
        <f t="shared" si="1425"/>
        <v>2000000</v>
      </c>
    </row>
    <row r="3456" spans="1:11" ht="67.5" x14ac:dyDescent="0.2">
      <c r="A3456" s="296" t="s">
        <v>946</v>
      </c>
      <c r="B3456" s="296" t="s">
        <v>838</v>
      </c>
      <c r="C3456" s="296"/>
      <c r="D3456" s="296"/>
      <c r="E3456" s="297"/>
      <c r="F3456" s="299" t="s">
        <v>837</v>
      </c>
      <c r="G3456" s="300" t="s">
        <v>688</v>
      </c>
      <c r="H3456" s="301">
        <f>H3457+H3462+H3477+H3482+H3471+H3491+H3494+H3474</f>
        <v>1198000</v>
      </c>
      <c r="I3456" s="301">
        <f>I3457+I3462+I3477+I3482+I3471+I3491+I3494+I3474</f>
        <v>0</v>
      </c>
      <c r="J3456" s="301">
        <f>J3457+J3462+J3477+J3482+J3471+J3491+J3494+J3474</f>
        <v>56000</v>
      </c>
      <c r="K3456" s="301">
        <f t="shared" si="1425"/>
        <v>1254000</v>
      </c>
    </row>
    <row r="3457" spans="1:11" s="152" customFormat="1" x14ac:dyDescent="0.2">
      <c r="A3457" s="330" t="s">
        <v>946</v>
      </c>
      <c r="B3457" s="330" t="s">
        <v>838</v>
      </c>
      <c r="C3457" s="285">
        <v>43</v>
      </c>
      <c r="D3457" s="330"/>
      <c r="E3457" s="286">
        <v>31</v>
      </c>
      <c r="F3457" s="287"/>
      <c r="G3457" s="287"/>
      <c r="H3457" s="317">
        <f>H3458+H3460</f>
        <v>23000</v>
      </c>
      <c r="I3457" s="317">
        <f>I3458+I3460</f>
        <v>0</v>
      </c>
      <c r="J3457" s="317">
        <f>J3458+J3460</f>
        <v>0</v>
      </c>
      <c r="K3457" s="317">
        <f t="shared" si="1425"/>
        <v>23000</v>
      </c>
    </row>
    <row r="3458" spans="1:11" x14ac:dyDescent="0.2">
      <c r="A3458" s="326" t="s">
        <v>946</v>
      </c>
      <c r="B3458" s="326" t="s">
        <v>838</v>
      </c>
      <c r="C3458" s="327">
        <v>43</v>
      </c>
      <c r="D3458" s="322"/>
      <c r="E3458" s="187">
        <v>311</v>
      </c>
      <c r="F3458" s="230"/>
      <c r="G3458" s="328"/>
      <c r="H3458" s="199">
        <f>H3459</f>
        <v>19000</v>
      </c>
      <c r="I3458" s="199">
        <f>I3459</f>
        <v>0</v>
      </c>
      <c r="J3458" s="199">
        <f>J3459</f>
        <v>0</v>
      </c>
      <c r="K3458" s="199">
        <f t="shared" si="1425"/>
        <v>19000</v>
      </c>
    </row>
    <row r="3459" spans="1:11" s="152" customFormat="1" x14ac:dyDescent="0.2">
      <c r="A3459" s="213" t="s">
        <v>946</v>
      </c>
      <c r="B3459" s="213" t="s">
        <v>838</v>
      </c>
      <c r="C3459" s="214">
        <v>43</v>
      </c>
      <c r="D3459" s="215" t="s">
        <v>25</v>
      </c>
      <c r="E3459" s="188">
        <v>3111</v>
      </c>
      <c r="F3459" s="228" t="s">
        <v>19</v>
      </c>
      <c r="G3459" s="208"/>
      <c r="H3459" s="222">
        <v>19000</v>
      </c>
      <c r="I3459" s="222"/>
      <c r="J3459" s="222"/>
      <c r="K3459" s="222">
        <f t="shared" ref="K3459:K3522" si="1438">H3459-I3459+J3459</f>
        <v>19000</v>
      </c>
    </row>
    <row r="3460" spans="1:11" x14ac:dyDescent="0.2">
      <c r="A3460" s="326" t="s">
        <v>946</v>
      </c>
      <c r="B3460" s="326" t="s">
        <v>838</v>
      </c>
      <c r="C3460" s="327">
        <v>43</v>
      </c>
      <c r="D3460" s="322"/>
      <c r="E3460" s="187">
        <v>313</v>
      </c>
      <c r="F3460" s="230"/>
      <c r="G3460" s="328"/>
      <c r="H3460" s="199">
        <f t="shared" ref="H3460:J3460" si="1439">H3461</f>
        <v>4000</v>
      </c>
      <c r="I3460" s="199">
        <f t="shared" si="1439"/>
        <v>0</v>
      </c>
      <c r="J3460" s="199">
        <f t="shared" si="1439"/>
        <v>0</v>
      </c>
      <c r="K3460" s="199">
        <f t="shared" si="1438"/>
        <v>4000</v>
      </c>
    </row>
    <row r="3461" spans="1:11" ht="15" x14ac:dyDescent="0.2">
      <c r="A3461" s="213" t="s">
        <v>946</v>
      </c>
      <c r="B3461" s="213" t="s">
        <v>838</v>
      </c>
      <c r="C3461" s="214">
        <v>43</v>
      </c>
      <c r="D3461" s="215" t="s">
        <v>25</v>
      </c>
      <c r="E3461" s="188">
        <v>3132</v>
      </c>
      <c r="F3461" s="228" t="s">
        <v>280</v>
      </c>
      <c r="H3461" s="222">
        <v>4000</v>
      </c>
      <c r="I3461" s="222"/>
      <c r="J3461" s="222"/>
      <c r="K3461" s="222">
        <f t="shared" si="1438"/>
        <v>4000</v>
      </c>
    </row>
    <row r="3462" spans="1:11" s="152" customFormat="1" x14ac:dyDescent="0.2">
      <c r="A3462" s="330" t="s">
        <v>946</v>
      </c>
      <c r="B3462" s="330" t="s">
        <v>838</v>
      </c>
      <c r="C3462" s="285">
        <v>43</v>
      </c>
      <c r="D3462" s="330"/>
      <c r="E3462" s="286">
        <v>32</v>
      </c>
      <c r="F3462" s="287"/>
      <c r="G3462" s="287"/>
      <c r="H3462" s="317">
        <f>H3463+H3467+H3469+H3465</f>
        <v>121000</v>
      </c>
      <c r="I3462" s="317">
        <f>I3463+I3467+I3469+I3465</f>
        <v>0</v>
      </c>
      <c r="J3462" s="317">
        <f>J3463+J3467+J3469+J3465</f>
        <v>0</v>
      </c>
      <c r="K3462" s="317">
        <f t="shared" si="1438"/>
        <v>121000</v>
      </c>
    </row>
    <row r="3463" spans="1:11" x14ac:dyDescent="0.2">
      <c r="A3463" s="326" t="s">
        <v>946</v>
      </c>
      <c r="B3463" s="326" t="s">
        <v>838</v>
      </c>
      <c r="C3463" s="327">
        <v>43</v>
      </c>
      <c r="D3463" s="322"/>
      <c r="E3463" s="187">
        <v>321</v>
      </c>
      <c r="F3463" s="230"/>
      <c r="G3463" s="328"/>
      <c r="H3463" s="199">
        <f>H3464</f>
        <v>7000</v>
      </c>
      <c r="I3463" s="199">
        <f>I3464</f>
        <v>0</v>
      </c>
      <c r="J3463" s="199">
        <f>J3464</f>
        <v>0</v>
      </c>
      <c r="K3463" s="199">
        <f t="shared" si="1438"/>
        <v>7000</v>
      </c>
    </row>
    <row r="3464" spans="1:11" ht="15" x14ac:dyDescent="0.2">
      <c r="A3464" s="213" t="s">
        <v>946</v>
      </c>
      <c r="B3464" s="213" t="s">
        <v>838</v>
      </c>
      <c r="C3464" s="214">
        <v>43</v>
      </c>
      <c r="D3464" s="215" t="s">
        <v>25</v>
      </c>
      <c r="E3464" s="188">
        <v>3211</v>
      </c>
      <c r="F3464" s="228" t="s">
        <v>110</v>
      </c>
      <c r="H3464" s="222">
        <v>7000</v>
      </c>
      <c r="I3464" s="222"/>
      <c r="J3464" s="222"/>
      <c r="K3464" s="222">
        <f t="shared" si="1438"/>
        <v>7000</v>
      </c>
    </row>
    <row r="3465" spans="1:11" s="152" customFormat="1" x14ac:dyDescent="0.2">
      <c r="A3465" s="326" t="s">
        <v>946</v>
      </c>
      <c r="B3465" s="326" t="s">
        <v>838</v>
      </c>
      <c r="C3465" s="327">
        <v>43</v>
      </c>
      <c r="D3465" s="322"/>
      <c r="E3465" s="187">
        <v>322</v>
      </c>
      <c r="F3465" s="230"/>
      <c r="G3465" s="328"/>
      <c r="H3465" s="199">
        <f>H3466</f>
        <v>4000</v>
      </c>
      <c r="I3465" s="199">
        <f>I3466</f>
        <v>0</v>
      </c>
      <c r="J3465" s="199">
        <f>J3466</f>
        <v>0</v>
      </c>
      <c r="K3465" s="199">
        <f t="shared" si="1438"/>
        <v>4000</v>
      </c>
    </row>
    <row r="3466" spans="1:11" ht="15" x14ac:dyDescent="0.2">
      <c r="A3466" s="213" t="s">
        <v>946</v>
      </c>
      <c r="B3466" s="213" t="s">
        <v>838</v>
      </c>
      <c r="C3466" s="214">
        <v>43</v>
      </c>
      <c r="D3466" s="215" t="s">
        <v>25</v>
      </c>
      <c r="E3466" s="188">
        <v>3221</v>
      </c>
      <c r="F3466" s="228" t="s">
        <v>146</v>
      </c>
      <c r="H3466" s="222">
        <v>4000</v>
      </c>
      <c r="I3466" s="222"/>
      <c r="J3466" s="222"/>
      <c r="K3466" s="222">
        <f t="shared" si="1438"/>
        <v>4000</v>
      </c>
    </row>
    <row r="3467" spans="1:11" s="152" customFormat="1" x14ac:dyDescent="0.2">
      <c r="A3467" s="326" t="s">
        <v>946</v>
      </c>
      <c r="B3467" s="326" t="s">
        <v>838</v>
      </c>
      <c r="C3467" s="327">
        <v>43</v>
      </c>
      <c r="D3467" s="322"/>
      <c r="E3467" s="187">
        <v>323</v>
      </c>
      <c r="F3467" s="230"/>
      <c r="G3467" s="328"/>
      <c r="H3467" s="199">
        <f>H3468</f>
        <v>88000</v>
      </c>
      <c r="I3467" s="199">
        <f>I3468</f>
        <v>0</v>
      </c>
      <c r="J3467" s="199">
        <f>J3468</f>
        <v>0</v>
      </c>
      <c r="K3467" s="199">
        <f t="shared" si="1438"/>
        <v>88000</v>
      </c>
    </row>
    <row r="3468" spans="1:11" ht="15" x14ac:dyDescent="0.2">
      <c r="A3468" s="213" t="s">
        <v>946</v>
      </c>
      <c r="B3468" s="213" t="s">
        <v>838</v>
      </c>
      <c r="C3468" s="214">
        <v>43</v>
      </c>
      <c r="D3468" s="215" t="s">
        <v>25</v>
      </c>
      <c r="E3468" s="188">
        <v>3237</v>
      </c>
      <c r="F3468" s="228" t="s">
        <v>36</v>
      </c>
      <c r="H3468" s="222">
        <v>88000</v>
      </c>
      <c r="I3468" s="222"/>
      <c r="J3468" s="222"/>
      <c r="K3468" s="222">
        <f t="shared" si="1438"/>
        <v>88000</v>
      </c>
    </row>
    <row r="3469" spans="1:11" x14ac:dyDescent="0.2">
      <c r="A3469" s="326" t="s">
        <v>946</v>
      </c>
      <c r="B3469" s="326" t="s">
        <v>838</v>
      </c>
      <c r="C3469" s="327">
        <v>43</v>
      </c>
      <c r="D3469" s="322"/>
      <c r="E3469" s="187">
        <v>329</v>
      </c>
      <c r="F3469" s="230"/>
      <c r="G3469" s="328"/>
      <c r="H3469" s="199">
        <f>H3470</f>
        <v>22000</v>
      </c>
      <c r="I3469" s="199">
        <f>I3470</f>
        <v>0</v>
      </c>
      <c r="J3469" s="199">
        <f>J3470</f>
        <v>0</v>
      </c>
      <c r="K3469" s="199">
        <f t="shared" si="1438"/>
        <v>22000</v>
      </c>
    </row>
    <row r="3470" spans="1:11" s="152" customFormat="1" x14ac:dyDescent="0.2">
      <c r="A3470" s="213" t="s">
        <v>946</v>
      </c>
      <c r="B3470" s="213" t="s">
        <v>838</v>
      </c>
      <c r="C3470" s="214">
        <v>43</v>
      </c>
      <c r="D3470" s="215" t="s">
        <v>25</v>
      </c>
      <c r="E3470" s="188">
        <v>3293</v>
      </c>
      <c r="F3470" s="228" t="s">
        <v>124</v>
      </c>
      <c r="G3470" s="208"/>
      <c r="H3470" s="222">
        <v>22000</v>
      </c>
      <c r="I3470" s="222"/>
      <c r="J3470" s="222"/>
      <c r="K3470" s="222">
        <f t="shared" si="1438"/>
        <v>22000</v>
      </c>
    </row>
    <row r="3471" spans="1:11" x14ac:dyDescent="0.2">
      <c r="A3471" s="330" t="s">
        <v>946</v>
      </c>
      <c r="B3471" s="330" t="s">
        <v>838</v>
      </c>
      <c r="C3471" s="285">
        <v>43</v>
      </c>
      <c r="D3471" s="330"/>
      <c r="E3471" s="286">
        <v>41</v>
      </c>
      <c r="F3471" s="287"/>
      <c r="G3471" s="287"/>
      <c r="H3471" s="317">
        <f t="shared" ref="H3471:J3472" si="1440">H3472</f>
        <v>38000</v>
      </c>
      <c r="I3471" s="317">
        <f t="shared" si="1440"/>
        <v>0</v>
      </c>
      <c r="J3471" s="317">
        <f t="shared" si="1440"/>
        <v>0</v>
      </c>
      <c r="K3471" s="317">
        <f t="shared" si="1438"/>
        <v>38000</v>
      </c>
    </row>
    <row r="3472" spans="1:11" s="152" customFormat="1" x14ac:dyDescent="0.2">
      <c r="A3472" s="326" t="s">
        <v>946</v>
      </c>
      <c r="B3472" s="326" t="s">
        <v>838</v>
      </c>
      <c r="C3472" s="327">
        <v>43</v>
      </c>
      <c r="D3472" s="322"/>
      <c r="E3472" s="187">
        <v>412</v>
      </c>
      <c r="F3472" s="230"/>
      <c r="G3472" s="328"/>
      <c r="H3472" s="199">
        <f t="shared" si="1440"/>
        <v>38000</v>
      </c>
      <c r="I3472" s="199">
        <f t="shared" si="1440"/>
        <v>0</v>
      </c>
      <c r="J3472" s="199">
        <f t="shared" si="1440"/>
        <v>0</v>
      </c>
      <c r="K3472" s="199">
        <f t="shared" si="1438"/>
        <v>38000</v>
      </c>
    </row>
    <row r="3473" spans="1:11" ht="15" x14ac:dyDescent="0.2">
      <c r="A3473" s="213" t="s">
        <v>946</v>
      </c>
      <c r="B3473" s="213" t="s">
        <v>838</v>
      </c>
      <c r="C3473" s="214">
        <v>43</v>
      </c>
      <c r="D3473" s="215" t="s">
        <v>25</v>
      </c>
      <c r="E3473" s="188">
        <v>4126</v>
      </c>
      <c r="F3473" s="228" t="s">
        <v>4</v>
      </c>
      <c r="H3473" s="222">
        <v>38000</v>
      </c>
      <c r="I3473" s="222"/>
      <c r="J3473" s="222"/>
      <c r="K3473" s="222">
        <f t="shared" si="1438"/>
        <v>38000</v>
      </c>
    </row>
    <row r="3474" spans="1:11" s="152" customFormat="1" x14ac:dyDescent="0.2">
      <c r="A3474" s="330" t="s">
        <v>946</v>
      </c>
      <c r="B3474" s="330" t="s">
        <v>838</v>
      </c>
      <c r="C3474" s="285">
        <v>43</v>
      </c>
      <c r="D3474" s="330"/>
      <c r="E3474" s="286">
        <v>45</v>
      </c>
      <c r="F3474" s="287"/>
      <c r="G3474" s="287"/>
      <c r="H3474" s="317">
        <f t="shared" ref="H3474:J3475" si="1441">H3475</f>
        <v>0</v>
      </c>
      <c r="I3474" s="317">
        <f t="shared" si="1441"/>
        <v>0</v>
      </c>
      <c r="J3474" s="317">
        <f t="shared" si="1441"/>
        <v>56000</v>
      </c>
      <c r="K3474" s="317">
        <f t="shared" si="1438"/>
        <v>56000</v>
      </c>
    </row>
    <row r="3475" spans="1:11" x14ac:dyDescent="0.2">
      <c r="A3475" s="326" t="s">
        <v>946</v>
      </c>
      <c r="B3475" s="326" t="s">
        <v>838</v>
      </c>
      <c r="C3475" s="327">
        <v>43</v>
      </c>
      <c r="D3475" s="322"/>
      <c r="E3475" s="187">
        <v>454</v>
      </c>
      <c r="F3475" s="230"/>
      <c r="G3475" s="328"/>
      <c r="H3475" s="199">
        <f t="shared" si="1441"/>
        <v>0</v>
      </c>
      <c r="I3475" s="199">
        <f t="shared" si="1441"/>
        <v>0</v>
      </c>
      <c r="J3475" s="199">
        <f t="shared" si="1441"/>
        <v>56000</v>
      </c>
      <c r="K3475" s="199">
        <f t="shared" si="1438"/>
        <v>56000</v>
      </c>
    </row>
    <row r="3476" spans="1:11" ht="30" x14ac:dyDescent="0.2">
      <c r="A3476" s="213" t="s">
        <v>946</v>
      </c>
      <c r="B3476" s="213" t="s">
        <v>838</v>
      </c>
      <c r="C3476" s="214">
        <v>43</v>
      </c>
      <c r="D3476" s="215" t="s">
        <v>25</v>
      </c>
      <c r="E3476" s="188">
        <v>4541</v>
      </c>
      <c r="F3476" s="228" t="s">
        <v>791</v>
      </c>
      <c r="H3476" s="222">
        <v>0</v>
      </c>
      <c r="I3476" s="222"/>
      <c r="J3476" s="222">
        <v>56000</v>
      </c>
      <c r="K3476" s="222">
        <f t="shared" si="1438"/>
        <v>56000</v>
      </c>
    </row>
    <row r="3477" spans="1:11" s="152" customFormat="1" x14ac:dyDescent="0.2">
      <c r="A3477" s="330" t="s">
        <v>946</v>
      </c>
      <c r="B3477" s="330" t="s">
        <v>838</v>
      </c>
      <c r="C3477" s="285">
        <v>559</v>
      </c>
      <c r="D3477" s="330"/>
      <c r="E3477" s="286">
        <v>31</v>
      </c>
      <c r="F3477" s="287"/>
      <c r="G3477" s="287"/>
      <c r="H3477" s="317">
        <f>H3478+H3480</f>
        <v>121000</v>
      </c>
      <c r="I3477" s="317">
        <f>I3478+I3480</f>
        <v>0</v>
      </c>
      <c r="J3477" s="317">
        <f>J3478+J3480</f>
        <v>0</v>
      </c>
      <c r="K3477" s="317">
        <f t="shared" si="1438"/>
        <v>121000</v>
      </c>
    </row>
    <row r="3478" spans="1:11" x14ac:dyDescent="0.2">
      <c r="A3478" s="326" t="s">
        <v>946</v>
      </c>
      <c r="B3478" s="326" t="s">
        <v>838</v>
      </c>
      <c r="C3478" s="327">
        <v>559</v>
      </c>
      <c r="D3478" s="322"/>
      <c r="E3478" s="187">
        <v>311</v>
      </c>
      <c r="F3478" s="230"/>
      <c r="G3478" s="328"/>
      <c r="H3478" s="199">
        <f>H3479</f>
        <v>101000</v>
      </c>
      <c r="I3478" s="199">
        <f>I3479</f>
        <v>0</v>
      </c>
      <c r="J3478" s="199">
        <f>J3479</f>
        <v>0</v>
      </c>
      <c r="K3478" s="199">
        <f t="shared" si="1438"/>
        <v>101000</v>
      </c>
    </row>
    <row r="3479" spans="1:11" s="152" customFormat="1" x14ac:dyDescent="0.2">
      <c r="A3479" s="213" t="s">
        <v>946</v>
      </c>
      <c r="B3479" s="213" t="s">
        <v>838</v>
      </c>
      <c r="C3479" s="214">
        <v>559</v>
      </c>
      <c r="D3479" s="215" t="s">
        <v>25</v>
      </c>
      <c r="E3479" s="188">
        <v>3111</v>
      </c>
      <c r="F3479" s="228" t="s">
        <v>19</v>
      </c>
      <c r="G3479" s="208"/>
      <c r="H3479" s="222">
        <v>101000</v>
      </c>
      <c r="I3479" s="222"/>
      <c r="J3479" s="222"/>
      <c r="K3479" s="222">
        <f t="shared" si="1438"/>
        <v>101000</v>
      </c>
    </row>
    <row r="3480" spans="1:11" x14ac:dyDescent="0.2">
      <c r="A3480" s="326" t="s">
        <v>946</v>
      </c>
      <c r="B3480" s="326" t="s">
        <v>838</v>
      </c>
      <c r="C3480" s="327">
        <v>559</v>
      </c>
      <c r="D3480" s="322"/>
      <c r="E3480" s="187">
        <v>313</v>
      </c>
      <c r="F3480" s="230"/>
      <c r="G3480" s="328"/>
      <c r="H3480" s="199">
        <f t="shared" ref="H3480:J3480" si="1442">H3481</f>
        <v>20000</v>
      </c>
      <c r="I3480" s="199">
        <f t="shared" si="1442"/>
        <v>0</v>
      </c>
      <c r="J3480" s="199">
        <f t="shared" si="1442"/>
        <v>0</v>
      </c>
      <c r="K3480" s="199">
        <f t="shared" si="1438"/>
        <v>20000</v>
      </c>
    </row>
    <row r="3481" spans="1:11" s="152" customFormat="1" x14ac:dyDescent="0.2">
      <c r="A3481" s="213" t="s">
        <v>946</v>
      </c>
      <c r="B3481" s="213" t="s">
        <v>838</v>
      </c>
      <c r="C3481" s="214">
        <v>559</v>
      </c>
      <c r="D3481" s="215" t="s">
        <v>25</v>
      </c>
      <c r="E3481" s="188">
        <v>3132</v>
      </c>
      <c r="F3481" s="228" t="s">
        <v>280</v>
      </c>
      <c r="G3481" s="208"/>
      <c r="H3481" s="222">
        <v>20000</v>
      </c>
      <c r="I3481" s="222"/>
      <c r="J3481" s="222"/>
      <c r="K3481" s="222">
        <f t="shared" si="1438"/>
        <v>20000</v>
      </c>
    </row>
    <row r="3482" spans="1:11" x14ac:dyDescent="0.2">
      <c r="A3482" s="330" t="s">
        <v>946</v>
      </c>
      <c r="B3482" s="330" t="s">
        <v>838</v>
      </c>
      <c r="C3482" s="285">
        <v>559</v>
      </c>
      <c r="D3482" s="330"/>
      <c r="E3482" s="286">
        <v>32</v>
      </c>
      <c r="F3482" s="287"/>
      <c r="G3482" s="287"/>
      <c r="H3482" s="317">
        <f>H3483+H3487+H3489+H3485</f>
        <v>575000</v>
      </c>
      <c r="I3482" s="317">
        <f>I3483+I3487+I3489+I3485</f>
        <v>0</v>
      </c>
      <c r="J3482" s="317">
        <f>J3483+J3487+J3489+J3485</f>
        <v>0</v>
      </c>
      <c r="K3482" s="317">
        <f t="shared" si="1438"/>
        <v>575000</v>
      </c>
    </row>
    <row r="3483" spans="1:11" x14ac:dyDescent="0.2">
      <c r="A3483" s="326" t="s">
        <v>946</v>
      </c>
      <c r="B3483" s="326" t="s">
        <v>838</v>
      </c>
      <c r="C3483" s="327">
        <v>559</v>
      </c>
      <c r="D3483" s="322"/>
      <c r="E3483" s="187">
        <v>321</v>
      </c>
      <c r="F3483" s="230"/>
      <c r="G3483" s="328"/>
      <c r="H3483" s="199">
        <f>H3484</f>
        <v>39000</v>
      </c>
      <c r="I3483" s="199">
        <f>I3484</f>
        <v>0</v>
      </c>
      <c r="J3483" s="199">
        <f>J3484</f>
        <v>0</v>
      </c>
      <c r="K3483" s="199">
        <f t="shared" si="1438"/>
        <v>39000</v>
      </c>
    </row>
    <row r="3484" spans="1:11" ht="15" x14ac:dyDescent="0.2">
      <c r="A3484" s="213" t="s">
        <v>946</v>
      </c>
      <c r="B3484" s="213" t="s">
        <v>838</v>
      </c>
      <c r="C3484" s="214">
        <v>559</v>
      </c>
      <c r="D3484" s="215" t="s">
        <v>25</v>
      </c>
      <c r="E3484" s="188">
        <v>3211</v>
      </c>
      <c r="F3484" s="228" t="s">
        <v>110</v>
      </c>
      <c r="H3484" s="222">
        <v>39000</v>
      </c>
      <c r="I3484" s="222"/>
      <c r="J3484" s="222"/>
      <c r="K3484" s="222">
        <f t="shared" si="1438"/>
        <v>39000</v>
      </c>
    </row>
    <row r="3485" spans="1:11" s="152" customFormat="1" x14ac:dyDescent="0.2">
      <c r="A3485" s="326" t="s">
        <v>946</v>
      </c>
      <c r="B3485" s="326" t="s">
        <v>838</v>
      </c>
      <c r="C3485" s="327">
        <v>559</v>
      </c>
      <c r="D3485" s="322"/>
      <c r="E3485" s="187">
        <v>322</v>
      </c>
      <c r="F3485" s="230"/>
      <c r="G3485" s="328"/>
      <c r="H3485" s="199">
        <f>H3486</f>
        <v>22000</v>
      </c>
      <c r="I3485" s="199">
        <f>I3486</f>
        <v>0</v>
      </c>
      <c r="J3485" s="199">
        <f>J3486</f>
        <v>0</v>
      </c>
      <c r="K3485" s="199">
        <f t="shared" si="1438"/>
        <v>22000</v>
      </c>
    </row>
    <row r="3486" spans="1:11" ht="15" x14ac:dyDescent="0.2">
      <c r="A3486" s="213" t="s">
        <v>946</v>
      </c>
      <c r="B3486" s="213" t="s">
        <v>838</v>
      </c>
      <c r="C3486" s="214">
        <v>559</v>
      </c>
      <c r="D3486" s="215" t="s">
        <v>25</v>
      </c>
      <c r="E3486" s="188">
        <v>3221</v>
      </c>
      <c r="F3486" s="228" t="s">
        <v>146</v>
      </c>
      <c r="H3486" s="222">
        <v>22000</v>
      </c>
      <c r="I3486" s="222"/>
      <c r="J3486" s="222"/>
      <c r="K3486" s="222">
        <f t="shared" si="1438"/>
        <v>22000</v>
      </c>
    </row>
    <row r="3487" spans="1:11" s="152" customFormat="1" x14ac:dyDescent="0.2">
      <c r="A3487" s="326" t="s">
        <v>946</v>
      </c>
      <c r="B3487" s="326" t="s">
        <v>838</v>
      </c>
      <c r="C3487" s="327">
        <v>559</v>
      </c>
      <c r="D3487" s="322"/>
      <c r="E3487" s="187">
        <v>323</v>
      </c>
      <c r="F3487" s="230"/>
      <c r="G3487" s="328"/>
      <c r="H3487" s="199">
        <f>H3488</f>
        <v>393000</v>
      </c>
      <c r="I3487" s="199">
        <f>I3488</f>
        <v>0</v>
      </c>
      <c r="J3487" s="199">
        <f>J3488</f>
        <v>0</v>
      </c>
      <c r="K3487" s="199">
        <f t="shared" si="1438"/>
        <v>393000</v>
      </c>
    </row>
    <row r="3488" spans="1:11" ht="15" x14ac:dyDescent="0.2">
      <c r="A3488" s="213" t="s">
        <v>946</v>
      </c>
      <c r="B3488" s="213" t="s">
        <v>838</v>
      </c>
      <c r="C3488" s="214">
        <v>559</v>
      </c>
      <c r="D3488" s="215" t="s">
        <v>25</v>
      </c>
      <c r="E3488" s="188">
        <v>3237</v>
      </c>
      <c r="F3488" s="228" t="s">
        <v>36</v>
      </c>
      <c r="H3488" s="222">
        <v>393000</v>
      </c>
      <c r="I3488" s="222"/>
      <c r="J3488" s="222"/>
      <c r="K3488" s="222">
        <f t="shared" si="1438"/>
        <v>393000</v>
      </c>
    </row>
    <row r="3489" spans="1:11" s="152" customFormat="1" x14ac:dyDescent="0.2">
      <c r="A3489" s="326" t="s">
        <v>946</v>
      </c>
      <c r="B3489" s="326" t="s">
        <v>838</v>
      </c>
      <c r="C3489" s="327">
        <v>559</v>
      </c>
      <c r="D3489" s="322"/>
      <c r="E3489" s="187">
        <v>329</v>
      </c>
      <c r="F3489" s="230"/>
      <c r="G3489" s="328"/>
      <c r="H3489" s="199">
        <f>H3490</f>
        <v>121000</v>
      </c>
      <c r="I3489" s="199">
        <f>I3490</f>
        <v>0</v>
      </c>
      <c r="J3489" s="199">
        <f>J3490</f>
        <v>0</v>
      </c>
      <c r="K3489" s="199">
        <f t="shared" si="1438"/>
        <v>121000</v>
      </c>
    </row>
    <row r="3490" spans="1:11" ht="15" x14ac:dyDescent="0.2">
      <c r="A3490" s="213" t="s">
        <v>946</v>
      </c>
      <c r="B3490" s="213" t="s">
        <v>838</v>
      </c>
      <c r="C3490" s="214">
        <v>559</v>
      </c>
      <c r="D3490" s="215" t="s">
        <v>25</v>
      </c>
      <c r="E3490" s="188">
        <v>3293</v>
      </c>
      <c r="F3490" s="228" t="s">
        <v>124</v>
      </c>
      <c r="H3490" s="222">
        <v>121000</v>
      </c>
      <c r="I3490" s="222"/>
      <c r="J3490" s="222"/>
      <c r="K3490" s="222">
        <f t="shared" si="1438"/>
        <v>121000</v>
      </c>
    </row>
    <row r="3491" spans="1:11" x14ac:dyDescent="0.2">
      <c r="A3491" s="330" t="s">
        <v>946</v>
      </c>
      <c r="B3491" s="330" t="s">
        <v>838</v>
      </c>
      <c r="C3491" s="285">
        <v>559</v>
      </c>
      <c r="D3491" s="330"/>
      <c r="E3491" s="286">
        <v>41</v>
      </c>
      <c r="F3491" s="287"/>
      <c r="G3491" s="287"/>
      <c r="H3491" s="317">
        <f t="shared" ref="H3491:J3492" si="1443">H3492</f>
        <v>1000</v>
      </c>
      <c r="I3491" s="317">
        <f t="shared" si="1443"/>
        <v>0</v>
      </c>
      <c r="J3491" s="317">
        <f t="shared" si="1443"/>
        <v>0</v>
      </c>
      <c r="K3491" s="317">
        <f t="shared" si="1438"/>
        <v>1000</v>
      </c>
    </row>
    <row r="3492" spans="1:11" s="152" customFormat="1" x14ac:dyDescent="0.2">
      <c r="A3492" s="326" t="s">
        <v>946</v>
      </c>
      <c r="B3492" s="326" t="s">
        <v>838</v>
      </c>
      <c r="C3492" s="327">
        <v>559</v>
      </c>
      <c r="D3492" s="322"/>
      <c r="E3492" s="187">
        <v>412</v>
      </c>
      <c r="F3492" s="230"/>
      <c r="G3492" s="328"/>
      <c r="H3492" s="199">
        <f t="shared" si="1443"/>
        <v>1000</v>
      </c>
      <c r="I3492" s="199">
        <f t="shared" si="1443"/>
        <v>0</v>
      </c>
      <c r="J3492" s="199">
        <f t="shared" si="1443"/>
        <v>0</v>
      </c>
      <c r="K3492" s="199">
        <f t="shared" si="1438"/>
        <v>1000</v>
      </c>
    </row>
    <row r="3493" spans="1:11" ht="15" x14ac:dyDescent="0.2">
      <c r="A3493" s="213" t="s">
        <v>946</v>
      </c>
      <c r="B3493" s="213" t="s">
        <v>838</v>
      </c>
      <c r="C3493" s="214">
        <v>559</v>
      </c>
      <c r="D3493" s="215" t="s">
        <v>25</v>
      </c>
      <c r="E3493" s="188">
        <v>4126</v>
      </c>
      <c r="F3493" s="228" t="s">
        <v>4</v>
      </c>
      <c r="H3493" s="222">
        <v>1000</v>
      </c>
      <c r="I3493" s="222"/>
      <c r="J3493" s="222"/>
      <c r="K3493" s="222">
        <f t="shared" si="1438"/>
        <v>1000</v>
      </c>
    </row>
    <row r="3494" spans="1:11" s="152" customFormat="1" x14ac:dyDescent="0.2">
      <c r="A3494" s="330" t="s">
        <v>946</v>
      </c>
      <c r="B3494" s="330" t="s">
        <v>838</v>
      </c>
      <c r="C3494" s="285">
        <v>559</v>
      </c>
      <c r="D3494" s="330"/>
      <c r="E3494" s="286">
        <v>45</v>
      </c>
      <c r="F3494" s="287"/>
      <c r="G3494" s="287"/>
      <c r="H3494" s="317">
        <f t="shared" ref="H3494:J3495" si="1444">H3495</f>
        <v>319000</v>
      </c>
      <c r="I3494" s="317">
        <f t="shared" si="1444"/>
        <v>0</v>
      </c>
      <c r="J3494" s="317">
        <f t="shared" si="1444"/>
        <v>0</v>
      </c>
      <c r="K3494" s="317">
        <f t="shared" si="1438"/>
        <v>319000</v>
      </c>
    </row>
    <row r="3495" spans="1:11" x14ac:dyDescent="0.2">
      <c r="A3495" s="326" t="s">
        <v>946</v>
      </c>
      <c r="B3495" s="326" t="s">
        <v>838</v>
      </c>
      <c r="C3495" s="327">
        <v>559</v>
      </c>
      <c r="D3495" s="322"/>
      <c r="E3495" s="187">
        <v>454</v>
      </c>
      <c r="F3495" s="230"/>
      <c r="G3495" s="328"/>
      <c r="H3495" s="199">
        <f t="shared" si="1444"/>
        <v>319000</v>
      </c>
      <c r="I3495" s="199">
        <f t="shared" si="1444"/>
        <v>0</v>
      </c>
      <c r="J3495" s="199">
        <f t="shared" si="1444"/>
        <v>0</v>
      </c>
      <c r="K3495" s="199">
        <f t="shared" si="1438"/>
        <v>319000</v>
      </c>
    </row>
    <row r="3496" spans="1:11" s="152" customFormat="1" ht="30" x14ac:dyDescent="0.2">
      <c r="A3496" s="213" t="s">
        <v>946</v>
      </c>
      <c r="B3496" s="213" t="s">
        <v>838</v>
      </c>
      <c r="C3496" s="214">
        <v>559</v>
      </c>
      <c r="D3496" s="215" t="s">
        <v>25</v>
      </c>
      <c r="E3496" s="188">
        <v>4541</v>
      </c>
      <c r="F3496" s="228" t="s">
        <v>791</v>
      </c>
      <c r="G3496" s="208"/>
      <c r="H3496" s="222">
        <v>319000</v>
      </c>
      <c r="I3496" s="222"/>
      <c r="J3496" s="222"/>
      <c r="K3496" s="222">
        <f t="shared" si="1438"/>
        <v>319000</v>
      </c>
    </row>
    <row r="3497" spans="1:11" ht="67.5" x14ac:dyDescent="0.2">
      <c r="A3497" s="296" t="s">
        <v>946</v>
      </c>
      <c r="B3497" s="296" t="s">
        <v>840</v>
      </c>
      <c r="C3497" s="296"/>
      <c r="D3497" s="296"/>
      <c r="E3497" s="297"/>
      <c r="F3497" s="299" t="s">
        <v>839</v>
      </c>
      <c r="G3497" s="300" t="s">
        <v>688</v>
      </c>
      <c r="H3497" s="301">
        <f>H3498+H3503+H3519+H3524+H3531+H3510+H3535+H3514</f>
        <v>1199000</v>
      </c>
      <c r="I3497" s="301">
        <f>I3498+I3503+I3519+I3524+I3531+I3510+I3535+I3514</f>
        <v>0</v>
      </c>
      <c r="J3497" s="301">
        <f>J3498+J3503+J3519+J3524+J3531+J3510+J3535+J3514</f>
        <v>113000</v>
      </c>
      <c r="K3497" s="301">
        <f t="shared" si="1438"/>
        <v>1312000</v>
      </c>
    </row>
    <row r="3498" spans="1:11" s="152" customFormat="1" x14ac:dyDescent="0.2">
      <c r="A3498" s="330" t="s">
        <v>946</v>
      </c>
      <c r="B3498" s="330" t="s">
        <v>840</v>
      </c>
      <c r="C3498" s="285">
        <v>43</v>
      </c>
      <c r="D3498" s="330"/>
      <c r="E3498" s="286">
        <v>31</v>
      </c>
      <c r="F3498" s="287"/>
      <c r="G3498" s="287"/>
      <c r="H3498" s="317">
        <f>H3499+H3501</f>
        <v>27000</v>
      </c>
      <c r="I3498" s="317">
        <f>I3499+I3501</f>
        <v>0</v>
      </c>
      <c r="J3498" s="317">
        <f>J3499+J3501</f>
        <v>0</v>
      </c>
      <c r="K3498" s="317">
        <f t="shared" si="1438"/>
        <v>27000</v>
      </c>
    </row>
    <row r="3499" spans="1:11" x14ac:dyDescent="0.2">
      <c r="A3499" s="326" t="s">
        <v>946</v>
      </c>
      <c r="B3499" s="326" t="s">
        <v>840</v>
      </c>
      <c r="C3499" s="327">
        <v>43</v>
      </c>
      <c r="D3499" s="322"/>
      <c r="E3499" s="187">
        <v>311</v>
      </c>
      <c r="F3499" s="230"/>
      <c r="G3499" s="328"/>
      <c r="H3499" s="199">
        <f>H3500</f>
        <v>22000</v>
      </c>
      <c r="I3499" s="199">
        <f>I3500</f>
        <v>0</v>
      </c>
      <c r="J3499" s="199">
        <f>J3500</f>
        <v>0</v>
      </c>
      <c r="K3499" s="199">
        <f t="shared" si="1438"/>
        <v>22000</v>
      </c>
    </row>
    <row r="3500" spans="1:11" ht="15" x14ac:dyDescent="0.2">
      <c r="A3500" s="213" t="s">
        <v>946</v>
      </c>
      <c r="B3500" s="213" t="s">
        <v>840</v>
      </c>
      <c r="C3500" s="214">
        <v>43</v>
      </c>
      <c r="D3500" s="215" t="s">
        <v>25</v>
      </c>
      <c r="E3500" s="188">
        <v>3111</v>
      </c>
      <c r="F3500" s="228" t="s">
        <v>19</v>
      </c>
      <c r="H3500" s="222">
        <v>22000</v>
      </c>
      <c r="I3500" s="222"/>
      <c r="J3500" s="222"/>
      <c r="K3500" s="222">
        <f t="shared" si="1438"/>
        <v>22000</v>
      </c>
    </row>
    <row r="3501" spans="1:11" s="152" customFormat="1" x14ac:dyDescent="0.2">
      <c r="A3501" s="326" t="s">
        <v>946</v>
      </c>
      <c r="B3501" s="326" t="s">
        <v>840</v>
      </c>
      <c r="C3501" s="327">
        <v>43</v>
      </c>
      <c r="D3501" s="322"/>
      <c r="E3501" s="187">
        <v>313</v>
      </c>
      <c r="F3501" s="230"/>
      <c r="G3501" s="328"/>
      <c r="H3501" s="199">
        <f t="shared" ref="H3501:J3501" si="1445">H3502</f>
        <v>5000</v>
      </c>
      <c r="I3501" s="199">
        <f t="shared" si="1445"/>
        <v>0</v>
      </c>
      <c r="J3501" s="199">
        <f t="shared" si="1445"/>
        <v>0</v>
      </c>
      <c r="K3501" s="199">
        <f t="shared" si="1438"/>
        <v>5000</v>
      </c>
    </row>
    <row r="3502" spans="1:11" ht="15" x14ac:dyDescent="0.2">
      <c r="A3502" s="213" t="s">
        <v>946</v>
      </c>
      <c r="B3502" s="213" t="s">
        <v>840</v>
      </c>
      <c r="C3502" s="214">
        <v>43</v>
      </c>
      <c r="D3502" s="215" t="s">
        <v>25</v>
      </c>
      <c r="E3502" s="188">
        <v>3132</v>
      </c>
      <c r="F3502" s="228" t="s">
        <v>280</v>
      </c>
      <c r="H3502" s="222">
        <v>5000</v>
      </c>
      <c r="I3502" s="222"/>
      <c r="J3502" s="222"/>
      <c r="K3502" s="222">
        <f t="shared" si="1438"/>
        <v>5000</v>
      </c>
    </row>
    <row r="3503" spans="1:11" s="152" customFormat="1" x14ac:dyDescent="0.2">
      <c r="A3503" s="330" t="s">
        <v>946</v>
      </c>
      <c r="B3503" s="330" t="s">
        <v>840</v>
      </c>
      <c r="C3503" s="285">
        <v>43</v>
      </c>
      <c r="D3503" s="330"/>
      <c r="E3503" s="286">
        <v>32</v>
      </c>
      <c r="F3503" s="287"/>
      <c r="G3503" s="287"/>
      <c r="H3503" s="317">
        <f>H3504+H3508+H3506</f>
        <v>86000</v>
      </c>
      <c r="I3503" s="317">
        <f>I3504+I3508+I3506</f>
        <v>0</v>
      </c>
      <c r="J3503" s="317">
        <f>J3504+J3508+J3506</f>
        <v>0</v>
      </c>
      <c r="K3503" s="317">
        <f t="shared" si="1438"/>
        <v>86000</v>
      </c>
    </row>
    <row r="3504" spans="1:11" s="152" customFormat="1" x14ac:dyDescent="0.2">
      <c r="A3504" s="326" t="s">
        <v>946</v>
      </c>
      <c r="B3504" s="326" t="s">
        <v>840</v>
      </c>
      <c r="C3504" s="327">
        <v>43</v>
      </c>
      <c r="D3504" s="322"/>
      <c r="E3504" s="187">
        <v>321</v>
      </c>
      <c r="F3504" s="230"/>
      <c r="G3504" s="328"/>
      <c r="H3504" s="199">
        <f>H3505</f>
        <v>3000</v>
      </c>
      <c r="I3504" s="199">
        <f>I3505</f>
        <v>0</v>
      </c>
      <c r="J3504" s="199">
        <f>J3505</f>
        <v>0</v>
      </c>
      <c r="K3504" s="199">
        <f t="shared" si="1438"/>
        <v>3000</v>
      </c>
    </row>
    <row r="3505" spans="1:11" s="152" customFormat="1" x14ac:dyDescent="0.2">
      <c r="A3505" s="213" t="s">
        <v>946</v>
      </c>
      <c r="B3505" s="213" t="s">
        <v>840</v>
      </c>
      <c r="C3505" s="214">
        <v>43</v>
      </c>
      <c r="D3505" s="215" t="s">
        <v>25</v>
      </c>
      <c r="E3505" s="188">
        <v>3211</v>
      </c>
      <c r="F3505" s="228" t="s">
        <v>110</v>
      </c>
      <c r="G3505" s="208"/>
      <c r="H3505" s="222">
        <v>3000</v>
      </c>
      <c r="I3505" s="222"/>
      <c r="J3505" s="222"/>
      <c r="K3505" s="222">
        <f t="shared" si="1438"/>
        <v>3000</v>
      </c>
    </row>
    <row r="3506" spans="1:11" x14ac:dyDescent="0.2">
      <c r="A3506" s="326" t="s">
        <v>946</v>
      </c>
      <c r="B3506" s="326" t="s">
        <v>840</v>
      </c>
      <c r="C3506" s="327">
        <v>43</v>
      </c>
      <c r="D3506" s="322"/>
      <c r="E3506" s="187">
        <v>322</v>
      </c>
      <c r="F3506" s="230"/>
      <c r="G3506" s="328"/>
      <c r="H3506" s="199">
        <f>H3507</f>
        <v>4000</v>
      </c>
      <c r="I3506" s="199">
        <f>I3507</f>
        <v>0</v>
      </c>
      <c r="J3506" s="199">
        <f>J3507</f>
        <v>0</v>
      </c>
      <c r="K3506" s="199">
        <f t="shared" si="1438"/>
        <v>4000</v>
      </c>
    </row>
    <row r="3507" spans="1:11" s="152" customFormat="1" x14ac:dyDescent="0.2">
      <c r="A3507" s="213" t="s">
        <v>946</v>
      </c>
      <c r="B3507" s="213" t="s">
        <v>840</v>
      </c>
      <c r="C3507" s="214">
        <v>43</v>
      </c>
      <c r="D3507" s="215" t="s">
        <v>25</v>
      </c>
      <c r="E3507" s="188">
        <v>3221</v>
      </c>
      <c r="F3507" s="228" t="s">
        <v>146</v>
      </c>
      <c r="G3507" s="208"/>
      <c r="H3507" s="222">
        <v>4000</v>
      </c>
      <c r="I3507" s="222"/>
      <c r="J3507" s="222"/>
      <c r="K3507" s="222">
        <f t="shared" si="1438"/>
        <v>4000</v>
      </c>
    </row>
    <row r="3508" spans="1:11" x14ac:dyDescent="0.2">
      <c r="A3508" s="326" t="s">
        <v>946</v>
      </c>
      <c r="B3508" s="326" t="s">
        <v>840</v>
      </c>
      <c r="C3508" s="327">
        <v>43</v>
      </c>
      <c r="D3508" s="322"/>
      <c r="E3508" s="187">
        <v>323</v>
      </c>
      <c r="F3508" s="230"/>
      <c r="G3508" s="328"/>
      <c r="H3508" s="199">
        <f>H3509</f>
        <v>79000</v>
      </c>
      <c r="I3508" s="199">
        <f>I3509</f>
        <v>0</v>
      </c>
      <c r="J3508" s="199">
        <f>J3509</f>
        <v>0</v>
      </c>
      <c r="K3508" s="199">
        <f t="shared" si="1438"/>
        <v>79000</v>
      </c>
    </row>
    <row r="3509" spans="1:11" s="152" customFormat="1" x14ac:dyDescent="0.2">
      <c r="A3509" s="213" t="s">
        <v>946</v>
      </c>
      <c r="B3509" s="213" t="s">
        <v>840</v>
      </c>
      <c r="C3509" s="214">
        <v>43</v>
      </c>
      <c r="D3509" s="215" t="s">
        <v>25</v>
      </c>
      <c r="E3509" s="188">
        <v>3237</v>
      </c>
      <c r="F3509" s="228" t="s">
        <v>36</v>
      </c>
      <c r="G3509" s="208"/>
      <c r="H3509" s="222">
        <v>79000</v>
      </c>
      <c r="I3509" s="222"/>
      <c r="J3509" s="222"/>
      <c r="K3509" s="222">
        <f t="shared" si="1438"/>
        <v>79000</v>
      </c>
    </row>
    <row r="3510" spans="1:11" x14ac:dyDescent="0.2">
      <c r="A3510" s="330" t="s">
        <v>946</v>
      </c>
      <c r="B3510" s="330" t="s">
        <v>840</v>
      </c>
      <c r="C3510" s="285">
        <v>43</v>
      </c>
      <c r="D3510" s="330"/>
      <c r="E3510" s="286">
        <v>42</v>
      </c>
      <c r="F3510" s="287"/>
      <c r="G3510" s="287"/>
      <c r="H3510" s="317">
        <f>H3511</f>
        <v>68000</v>
      </c>
      <c r="I3510" s="317">
        <f>I3511</f>
        <v>0</v>
      </c>
      <c r="J3510" s="317">
        <f>J3511</f>
        <v>0</v>
      </c>
      <c r="K3510" s="317">
        <f t="shared" si="1438"/>
        <v>68000</v>
      </c>
    </row>
    <row r="3511" spans="1:11" x14ac:dyDescent="0.2">
      <c r="A3511" s="326" t="s">
        <v>946</v>
      </c>
      <c r="B3511" s="326" t="s">
        <v>840</v>
      </c>
      <c r="C3511" s="327">
        <v>43</v>
      </c>
      <c r="D3511" s="322"/>
      <c r="E3511" s="187">
        <v>422</v>
      </c>
      <c r="F3511" s="230"/>
      <c r="G3511" s="328"/>
      <c r="H3511" s="199">
        <f>H3513+H3512</f>
        <v>68000</v>
      </c>
      <c r="I3511" s="199">
        <f>I3513+I3512</f>
        <v>0</v>
      </c>
      <c r="J3511" s="199">
        <f>J3513+J3512</f>
        <v>0</v>
      </c>
      <c r="K3511" s="199">
        <f t="shared" si="1438"/>
        <v>68000</v>
      </c>
    </row>
    <row r="3512" spans="1:11" ht="15" x14ac:dyDescent="0.2">
      <c r="A3512" s="213" t="s">
        <v>946</v>
      </c>
      <c r="B3512" s="213" t="s">
        <v>840</v>
      </c>
      <c r="C3512" s="214">
        <v>43</v>
      </c>
      <c r="D3512" s="215" t="s">
        <v>25</v>
      </c>
      <c r="E3512" s="188">
        <v>4222</v>
      </c>
      <c r="F3512" s="228" t="s">
        <v>130</v>
      </c>
      <c r="H3512" s="222">
        <v>0</v>
      </c>
      <c r="I3512" s="222"/>
      <c r="J3512" s="222"/>
      <c r="K3512" s="222">
        <f t="shared" si="1438"/>
        <v>0</v>
      </c>
    </row>
    <row r="3513" spans="1:11" s="152" customFormat="1" x14ac:dyDescent="0.2">
      <c r="A3513" s="213" t="s">
        <v>946</v>
      </c>
      <c r="B3513" s="213" t="s">
        <v>840</v>
      </c>
      <c r="C3513" s="214">
        <v>43</v>
      </c>
      <c r="D3513" s="215" t="s">
        <v>25</v>
      </c>
      <c r="E3513" s="188">
        <v>4227</v>
      </c>
      <c r="F3513" s="228" t="s">
        <v>132</v>
      </c>
      <c r="G3513" s="208"/>
      <c r="H3513" s="222">
        <v>68000</v>
      </c>
      <c r="I3513" s="222"/>
      <c r="J3513" s="222"/>
      <c r="K3513" s="222">
        <f t="shared" si="1438"/>
        <v>68000</v>
      </c>
    </row>
    <row r="3514" spans="1:11" x14ac:dyDescent="0.2">
      <c r="A3514" s="330" t="s">
        <v>946</v>
      </c>
      <c r="B3514" s="330" t="s">
        <v>840</v>
      </c>
      <c r="C3514" s="285">
        <v>43</v>
      </c>
      <c r="D3514" s="330"/>
      <c r="E3514" s="286">
        <v>45</v>
      </c>
      <c r="F3514" s="287"/>
      <c r="G3514" s="287"/>
      <c r="H3514" s="317">
        <f>H3515+H3517</f>
        <v>0</v>
      </c>
      <c r="I3514" s="317">
        <f>I3515+I3517</f>
        <v>0</v>
      </c>
      <c r="J3514" s="317">
        <f>J3515+J3517</f>
        <v>113000</v>
      </c>
      <c r="K3514" s="317">
        <f t="shared" si="1438"/>
        <v>113000</v>
      </c>
    </row>
    <row r="3515" spans="1:11" s="152" customFormat="1" x14ac:dyDescent="0.2">
      <c r="A3515" s="326" t="s">
        <v>946</v>
      </c>
      <c r="B3515" s="326" t="s">
        <v>840</v>
      </c>
      <c r="C3515" s="327">
        <v>43</v>
      </c>
      <c r="D3515" s="322"/>
      <c r="E3515" s="187">
        <v>452</v>
      </c>
      <c r="F3515" s="230"/>
      <c r="G3515" s="328"/>
      <c r="H3515" s="199">
        <f>H3516</f>
        <v>0</v>
      </c>
      <c r="I3515" s="199">
        <f>I3516</f>
        <v>0</v>
      </c>
      <c r="J3515" s="199">
        <f>J3516</f>
        <v>34000</v>
      </c>
      <c r="K3515" s="199">
        <f t="shared" si="1438"/>
        <v>34000</v>
      </c>
    </row>
    <row r="3516" spans="1:11" ht="15" x14ac:dyDescent="0.2">
      <c r="A3516" s="213" t="s">
        <v>946</v>
      </c>
      <c r="B3516" s="213" t="s">
        <v>840</v>
      </c>
      <c r="C3516" s="214">
        <v>43</v>
      </c>
      <c r="D3516" s="215" t="s">
        <v>25</v>
      </c>
      <c r="E3516" s="188">
        <v>4521</v>
      </c>
      <c r="F3516" s="228" t="s">
        <v>137</v>
      </c>
      <c r="H3516" s="222">
        <v>0</v>
      </c>
      <c r="I3516" s="222"/>
      <c r="J3516" s="222">
        <v>34000</v>
      </c>
      <c r="K3516" s="222">
        <f t="shared" si="1438"/>
        <v>34000</v>
      </c>
    </row>
    <row r="3517" spans="1:11" x14ac:dyDescent="0.2">
      <c r="A3517" s="326" t="s">
        <v>946</v>
      </c>
      <c r="B3517" s="326" t="s">
        <v>840</v>
      </c>
      <c r="C3517" s="327">
        <v>43</v>
      </c>
      <c r="D3517" s="322"/>
      <c r="E3517" s="187">
        <v>454</v>
      </c>
      <c r="F3517" s="230"/>
      <c r="G3517" s="328"/>
      <c r="H3517" s="199">
        <f>H3518</f>
        <v>0</v>
      </c>
      <c r="I3517" s="199">
        <f>I3518</f>
        <v>0</v>
      </c>
      <c r="J3517" s="199">
        <f>J3518</f>
        <v>79000</v>
      </c>
      <c r="K3517" s="199">
        <f t="shared" si="1438"/>
        <v>79000</v>
      </c>
    </row>
    <row r="3518" spans="1:11" s="152" customFormat="1" ht="30" x14ac:dyDescent="0.2">
      <c r="A3518" s="213" t="s">
        <v>946</v>
      </c>
      <c r="B3518" s="213" t="s">
        <v>840</v>
      </c>
      <c r="C3518" s="214">
        <v>43</v>
      </c>
      <c r="D3518" s="215" t="s">
        <v>25</v>
      </c>
      <c r="E3518" s="188">
        <v>4541</v>
      </c>
      <c r="F3518" s="228" t="s">
        <v>791</v>
      </c>
      <c r="G3518" s="208"/>
      <c r="H3518" s="222">
        <v>0</v>
      </c>
      <c r="I3518" s="222"/>
      <c r="J3518" s="222">
        <v>79000</v>
      </c>
      <c r="K3518" s="222">
        <f t="shared" si="1438"/>
        <v>79000</v>
      </c>
    </row>
    <row r="3519" spans="1:11" x14ac:dyDescent="0.2">
      <c r="A3519" s="330" t="s">
        <v>946</v>
      </c>
      <c r="B3519" s="330" t="s">
        <v>840</v>
      </c>
      <c r="C3519" s="285">
        <v>559</v>
      </c>
      <c r="D3519" s="330"/>
      <c r="E3519" s="286">
        <v>31</v>
      </c>
      <c r="F3519" s="287"/>
      <c r="G3519" s="287"/>
      <c r="H3519" s="317">
        <f>H3520+H3522</f>
        <v>148000</v>
      </c>
      <c r="I3519" s="317">
        <f>I3520+I3522</f>
        <v>0</v>
      </c>
      <c r="J3519" s="317">
        <f>J3520+J3522</f>
        <v>0</v>
      </c>
      <c r="K3519" s="317">
        <f t="shared" si="1438"/>
        <v>148000</v>
      </c>
    </row>
    <row r="3520" spans="1:11" s="152" customFormat="1" x14ac:dyDescent="0.2">
      <c r="A3520" s="326" t="s">
        <v>946</v>
      </c>
      <c r="B3520" s="326" t="s">
        <v>840</v>
      </c>
      <c r="C3520" s="327">
        <v>559</v>
      </c>
      <c r="D3520" s="322"/>
      <c r="E3520" s="187">
        <v>311</v>
      </c>
      <c r="F3520" s="230"/>
      <c r="G3520" s="328"/>
      <c r="H3520" s="199">
        <f>H3521</f>
        <v>123000</v>
      </c>
      <c r="I3520" s="199">
        <f>I3521</f>
        <v>0</v>
      </c>
      <c r="J3520" s="199">
        <f>J3521</f>
        <v>0</v>
      </c>
      <c r="K3520" s="199">
        <f t="shared" si="1438"/>
        <v>123000</v>
      </c>
    </row>
    <row r="3521" spans="1:11" ht="15" x14ac:dyDescent="0.2">
      <c r="A3521" s="213" t="s">
        <v>946</v>
      </c>
      <c r="B3521" s="213" t="s">
        <v>840</v>
      </c>
      <c r="C3521" s="214">
        <v>559</v>
      </c>
      <c r="D3521" s="215" t="s">
        <v>25</v>
      </c>
      <c r="E3521" s="188">
        <v>3111</v>
      </c>
      <c r="F3521" s="228" t="s">
        <v>19</v>
      </c>
      <c r="H3521" s="222">
        <v>123000</v>
      </c>
      <c r="I3521" s="222"/>
      <c r="J3521" s="222"/>
      <c r="K3521" s="222">
        <f t="shared" si="1438"/>
        <v>123000</v>
      </c>
    </row>
    <row r="3522" spans="1:11" s="152" customFormat="1" x14ac:dyDescent="0.2">
      <c r="A3522" s="326" t="s">
        <v>946</v>
      </c>
      <c r="B3522" s="326" t="s">
        <v>840</v>
      </c>
      <c r="C3522" s="327">
        <v>559</v>
      </c>
      <c r="D3522" s="322"/>
      <c r="E3522" s="187">
        <v>313</v>
      </c>
      <c r="F3522" s="230"/>
      <c r="G3522" s="328"/>
      <c r="H3522" s="199">
        <f t="shared" ref="H3522:J3522" si="1446">H3523</f>
        <v>25000</v>
      </c>
      <c r="I3522" s="199">
        <f t="shared" si="1446"/>
        <v>0</v>
      </c>
      <c r="J3522" s="199">
        <f t="shared" si="1446"/>
        <v>0</v>
      </c>
      <c r="K3522" s="199">
        <f t="shared" si="1438"/>
        <v>25000</v>
      </c>
    </row>
    <row r="3523" spans="1:11" ht="15" x14ac:dyDescent="0.2">
      <c r="A3523" s="213" t="s">
        <v>946</v>
      </c>
      <c r="B3523" s="213" t="s">
        <v>840</v>
      </c>
      <c r="C3523" s="214">
        <v>559</v>
      </c>
      <c r="D3523" s="215" t="s">
        <v>25</v>
      </c>
      <c r="E3523" s="188">
        <v>3132</v>
      </c>
      <c r="F3523" s="228" t="s">
        <v>280</v>
      </c>
      <c r="H3523" s="222">
        <v>25000</v>
      </c>
      <c r="I3523" s="222"/>
      <c r="J3523" s="222"/>
      <c r="K3523" s="222">
        <f t="shared" ref="K3523:K3586" si="1447">H3523-I3523+J3523</f>
        <v>25000</v>
      </c>
    </row>
    <row r="3524" spans="1:11" x14ac:dyDescent="0.2">
      <c r="A3524" s="330" t="s">
        <v>946</v>
      </c>
      <c r="B3524" s="330" t="s">
        <v>840</v>
      </c>
      <c r="C3524" s="285">
        <v>559</v>
      </c>
      <c r="D3524" s="330"/>
      <c r="E3524" s="286">
        <v>32</v>
      </c>
      <c r="F3524" s="287"/>
      <c r="G3524" s="287"/>
      <c r="H3524" s="317">
        <f>H3525+H3529+H3527</f>
        <v>40000</v>
      </c>
      <c r="I3524" s="317">
        <f>I3525+I3529+I3527</f>
        <v>0</v>
      </c>
      <c r="J3524" s="317">
        <f>J3525+J3529+J3527</f>
        <v>0</v>
      </c>
      <c r="K3524" s="317">
        <f t="shared" si="1447"/>
        <v>40000</v>
      </c>
    </row>
    <row r="3525" spans="1:11" s="152" customFormat="1" x14ac:dyDescent="0.2">
      <c r="A3525" s="326" t="s">
        <v>946</v>
      </c>
      <c r="B3525" s="326" t="s">
        <v>840</v>
      </c>
      <c r="C3525" s="327">
        <v>559</v>
      </c>
      <c r="D3525" s="322"/>
      <c r="E3525" s="187">
        <v>321</v>
      </c>
      <c r="F3525" s="230"/>
      <c r="G3525" s="328"/>
      <c r="H3525" s="199">
        <f>H3526</f>
        <v>13000</v>
      </c>
      <c r="I3525" s="199">
        <f>I3526</f>
        <v>0</v>
      </c>
      <c r="J3525" s="199">
        <f>J3526</f>
        <v>0</v>
      </c>
      <c r="K3525" s="199">
        <f t="shared" si="1447"/>
        <v>13000</v>
      </c>
    </row>
    <row r="3526" spans="1:11" ht="15" x14ac:dyDescent="0.2">
      <c r="A3526" s="213" t="s">
        <v>946</v>
      </c>
      <c r="B3526" s="213" t="s">
        <v>840</v>
      </c>
      <c r="C3526" s="214">
        <v>559</v>
      </c>
      <c r="D3526" s="215" t="s">
        <v>25</v>
      </c>
      <c r="E3526" s="188">
        <v>3211</v>
      </c>
      <c r="F3526" s="228" t="s">
        <v>110</v>
      </c>
      <c r="H3526" s="222">
        <v>13000</v>
      </c>
      <c r="I3526" s="222"/>
      <c r="J3526" s="222"/>
      <c r="K3526" s="222">
        <f t="shared" si="1447"/>
        <v>13000</v>
      </c>
    </row>
    <row r="3527" spans="1:11" s="152" customFormat="1" x14ac:dyDescent="0.2">
      <c r="A3527" s="326" t="s">
        <v>946</v>
      </c>
      <c r="B3527" s="326" t="s">
        <v>840</v>
      </c>
      <c r="C3527" s="327">
        <v>559</v>
      </c>
      <c r="D3527" s="322"/>
      <c r="E3527" s="187">
        <v>322</v>
      </c>
      <c r="F3527" s="230"/>
      <c r="G3527" s="328"/>
      <c r="H3527" s="199">
        <f>H3528</f>
        <v>26000</v>
      </c>
      <c r="I3527" s="199">
        <f>I3528</f>
        <v>0</v>
      </c>
      <c r="J3527" s="199">
        <f>J3528</f>
        <v>0</v>
      </c>
      <c r="K3527" s="199">
        <f t="shared" si="1447"/>
        <v>26000</v>
      </c>
    </row>
    <row r="3528" spans="1:11" ht="15" x14ac:dyDescent="0.2">
      <c r="A3528" s="213" t="s">
        <v>946</v>
      </c>
      <c r="B3528" s="213" t="s">
        <v>840</v>
      </c>
      <c r="C3528" s="214">
        <v>559</v>
      </c>
      <c r="D3528" s="215" t="s">
        <v>25</v>
      </c>
      <c r="E3528" s="188">
        <v>3221</v>
      </c>
      <c r="F3528" s="228" t="s">
        <v>146</v>
      </c>
      <c r="H3528" s="222">
        <v>26000</v>
      </c>
      <c r="I3528" s="222"/>
      <c r="J3528" s="222"/>
      <c r="K3528" s="222">
        <f t="shared" si="1447"/>
        <v>26000</v>
      </c>
    </row>
    <row r="3529" spans="1:11" x14ac:dyDescent="0.2">
      <c r="A3529" s="326" t="s">
        <v>946</v>
      </c>
      <c r="B3529" s="326" t="s">
        <v>840</v>
      </c>
      <c r="C3529" s="327">
        <v>559</v>
      </c>
      <c r="D3529" s="322"/>
      <c r="E3529" s="187">
        <v>323</v>
      </c>
      <c r="F3529" s="230"/>
      <c r="G3529" s="328"/>
      <c r="H3529" s="199">
        <f>H3530</f>
        <v>1000</v>
      </c>
      <c r="I3529" s="199">
        <f>I3530</f>
        <v>0</v>
      </c>
      <c r="J3529" s="199">
        <f>J3530</f>
        <v>0</v>
      </c>
      <c r="K3529" s="199">
        <f t="shared" si="1447"/>
        <v>1000</v>
      </c>
    </row>
    <row r="3530" spans="1:11" ht="15" x14ac:dyDescent="0.2">
      <c r="A3530" s="213" t="s">
        <v>946</v>
      </c>
      <c r="B3530" s="213" t="s">
        <v>840</v>
      </c>
      <c r="C3530" s="214">
        <v>559</v>
      </c>
      <c r="D3530" s="215" t="s">
        <v>25</v>
      </c>
      <c r="E3530" s="188">
        <v>3237</v>
      </c>
      <c r="F3530" s="228" t="s">
        <v>36</v>
      </c>
      <c r="H3530" s="222">
        <v>1000</v>
      </c>
      <c r="I3530" s="222"/>
      <c r="J3530" s="222"/>
      <c r="K3530" s="222">
        <f t="shared" si="1447"/>
        <v>1000</v>
      </c>
    </row>
    <row r="3531" spans="1:11" s="152" customFormat="1" x14ac:dyDescent="0.2">
      <c r="A3531" s="330" t="s">
        <v>946</v>
      </c>
      <c r="B3531" s="330" t="s">
        <v>840</v>
      </c>
      <c r="C3531" s="285">
        <v>559</v>
      </c>
      <c r="D3531" s="330"/>
      <c r="E3531" s="286">
        <v>42</v>
      </c>
      <c r="F3531" s="287"/>
      <c r="G3531" s="287"/>
      <c r="H3531" s="317">
        <f>H3532</f>
        <v>193000</v>
      </c>
      <c r="I3531" s="317">
        <f>I3532</f>
        <v>0</v>
      </c>
      <c r="J3531" s="317">
        <f>J3532</f>
        <v>0</v>
      </c>
      <c r="K3531" s="317">
        <f t="shared" si="1447"/>
        <v>193000</v>
      </c>
    </row>
    <row r="3532" spans="1:11" x14ac:dyDescent="0.2">
      <c r="A3532" s="326" t="s">
        <v>946</v>
      </c>
      <c r="B3532" s="326" t="s">
        <v>840</v>
      </c>
      <c r="C3532" s="327">
        <v>559</v>
      </c>
      <c r="D3532" s="322"/>
      <c r="E3532" s="187">
        <v>422</v>
      </c>
      <c r="F3532" s="230"/>
      <c r="G3532" s="328"/>
      <c r="H3532" s="199">
        <f>H3534+H3533</f>
        <v>193000</v>
      </c>
      <c r="I3532" s="199">
        <f>I3534+I3533</f>
        <v>0</v>
      </c>
      <c r="J3532" s="199">
        <f>J3534+J3533</f>
        <v>0</v>
      </c>
      <c r="K3532" s="199">
        <f t="shared" si="1447"/>
        <v>193000</v>
      </c>
    </row>
    <row r="3533" spans="1:11" s="152" customFormat="1" x14ac:dyDescent="0.2">
      <c r="A3533" s="213" t="s">
        <v>946</v>
      </c>
      <c r="B3533" s="213" t="s">
        <v>840</v>
      </c>
      <c r="C3533" s="214">
        <v>559</v>
      </c>
      <c r="D3533" s="215" t="s">
        <v>25</v>
      </c>
      <c r="E3533" s="366">
        <v>4222</v>
      </c>
      <c r="F3533" s="228" t="s">
        <v>130</v>
      </c>
      <c r="G3533" s="208"/>
      <c r="H3533" s="222">
        <v>160000</v>
      </c>
      <c r="I3533" s="222"/>
      <c r="J3533" s="222"/>
      <c r="K3533" s="222">
        <f t="shared" si="1447"/>
        <v>160000</v>
      </c>
    </row>
    <row r="3534" spans="1:11" ht="15" x14ac:dyDescent="0.2">
      <c r="A3534" s="213" t="s">
        <v>946</v>
      </c>
      <c r="B3534" s="213" t="s">
        <v>840</v>
      </c>
      <c r="C3534" s="214">
        <v>559</v>
      </c>
      <c r="D3534" s="215" t="s">
        <v>25</v>
      </c>
      <c r="E3534" s="188">
        <v>4227</v>
      </c>
      <c r="F3534" s="228" t="s">
        <v>132</v>
      </c>
      <c r="H3534" s="222">
        <v>33000</v>
      </c>
      <c r="I3534" s="222"/>
      <c r="J3534" s="222"/>
      <c r="K3534" s="222">
        <f t="shared" si="1447"/>
        <v>33000</v>
      </c>
    </row>
    <row r="3535" spans="1:11" x14ac:dyDescent="0.2">
      <c r="A3535" s="330" t="s">
        <v>946</v>
      </c>
      <c r="B3535" s="330" t="s">
        <v>840</v>
      </c>
      <c r="C3535" s="285">
        <v>559</v>
      </c>
      <c r="D3535" s="330"/>
      <c r="E3535" s="286">
        <v>45</v>
      </c>
      <c r="F3535" s="287"/>
      <c r="G3535" s="287"/>
      <c r="H3535" s="317">
        <f>H3536+H3538</f>
        <v>637000</v>
      </c>
      <c r="I3535" s="317">
        <f>I3536+I3538</f>
        <v>0</v>
      </c>
      <c r="J3535" s="317">
        <f>J3536+J3538</f>
        <v>0</v>
      </c>
      <c r="K3535" s="317">
        <f t="shared" si="1447"/>
        <v>637000</v>
      </c>
    </row>
    <row r="3536" spans="1:11" s="152" customFormat="1" x14ac:dyDescent="0.2">
      <c r="A3536" s="326" t="s">
        <v>946</v>
      </c>
      <c r="B3536" s="326" t="s">
        <v>840</v>
      </c>
      <c r="C3536" s="327">
        <v>559</v>
      </c>
      <c r="D3536" s="322"/>
      <c r="E3536" s="187">
        <v>452</v>
      </c>
      <c r="F3536" s="230"/>
      <c r="G3536" s="328"/>
      <c r="H3536" s="199">
        <f>H3537</f>
        <v>191000</v>
      </c>
      <c r="I3536" s="199">
        <f>I3537</f>
        <v>0</v>
      </c>
      <c r="J3536" s="199">
        <f>J3537</f>
        <v>0</v>
      </c>
      <c r="K3536" s="199">
        <f t="shared" si="1447"/>
        <v>191000</v>
      </c>
    </row>
    <row r="3537" spans="1:11" ht="15" x14ac:dyDescent="0.2">
      <c r="A3537" s="213" t="s">
        <v>946</v>
      </c>
      <c r="B3537" s="213" t="s">
        <v>840</v>
      </c>
      <c r="C3537" s="214">
        <v>559</v>
      </c>
      <c r="D3537" s="215" t="s">
        <v>25</v>
      </c>
      <c r="E3537" s="362">
        <v>4521</v>
      </c>
      <c r="F3537" s="363" t="s">
        <v>137</v>
      </c>
      <c r="H3537" s="222">
        <v>191000</v>
      </c>
      <c r="I3537" s="222"/>
      <c r="J3537" s="222"/>
      <c r="K3537" s="222">
        <f t="shared" si="1447"/>
        <v>191000</v>
      </c>
    </row>
    <row r="3538" spans="1:11" s="152" customFormat="1" x14ac:dyDescent="0.2">
      <c r="A3538" s="326" t="s">
        <v>946</v>
      </c>
      <c r="B3538" s="326" t="s">
        <v>840</v>
      </c>
      <c r="C3538" s="327">
        <v>559</v>
      </c>
      <c r="D3538" s="322"/>
      <c r="E3538" s="187">
        <v>454</v>
      </c>
      <c r="F3538" s="230"/>
      <c r="G3538" s="328"/>
      <c r="H3538" s="199">
        <f>H3539</f>
        <v>446000</v>
      </c>
      <c r="I3538" s="199">
        <f>I3539</f>
        <v>0</v>
      </c>
      <c r="J3538" s="199">
        <f>J3539</f>
        <v>0</v>
      </c>
      <c r="K3538" s="199">
        <f t="shared" si="1447"/>
        <v>446000</v>
      </c>
    </row>
    <row r="3539" spans="1:11" ht="30" x14ac:dyDescent="0.2">
      <c r="A3539" s="213" t="s">
        <v>946</v>
      </c>
      <c r="B3539" s="213" t="s">
        <v>840</v>
      </c>
      <c r="C3539" s="214">
        <v>559</v>
      </c>
      <c r="D3539" s="215" t="s">
        <v>25</v>
      </c>
      <c r="E3539" s="362">
        <v>4541</v>
      </c>
      <c r="F3539" s="363" t="s">
        <v>791</v>
      </c>
      <c r="H3539" s="222">
        <v>446000</v>
      </c>
      <c r="I3539" s="222"/>
      <c r="J3539" s="222"/>
      <c r="K3539" s="222">
        <f t="shared" si="1447"/>
        <v>446000</v>
      </c>
    </row>
    <row r="3540" spans="1:11" s="152" customFormat="1" ht="67.5" x14ac:dyDescent="0.2">
      <c r="A3540" s="296" t="s">
        <v>946</v>
      </c>
      <c r="B3540" s="296" t="s">
        <v>842</v>
      </c>
      <c r="C3540" s="296"/>
      <c r="D3540" s="296"/>
      <c r="E3540" s="297"/>
      <c r="F3540" s="299" t="s">
        <v>841</v>
      </c>
      <c r="G3540" s="300" t="s">
        <v>688</v>
      </c>
      <c r="H3540" s="301">
        <f>H3541+H3546+H3555+H3560+H3565+H3570+H3579</f>
        <v>2030000</v>
      </c>
      <c r="I3540" s="301">
        <f>I3541+I3546+I3555+I3560+I3565+I3570+I3579</f>
        <v>40000</v>
      </c>
      <c r="J3540" s="301">
        <f>J3541+J3546+J3555+J3560+J3565+J3570+J3579</f>
        <v>99000</v>
      </c>
      <c r="K3540" s="301">
        <f t="shared" si="1447"/>
        <v>2089000</v>
      </c>
    </row>
    <row r="3541" spans="1:11" x14ac:dyDescent="0.2">
      <c r="A3541" s="330" t="s">
        <v>946</v>
      </c>
      <c r="B3541" s="330" t="s">
        <v>842</v>
      </c>
      <c r="C3541" s="285">
        <v>43</v>
      </c>
      <c r="D3541" s="330"/>
      <c r="E3541" s="286">
        <v>31</v>
      </c>
      <c r="F3541" s="287"/>
      <c r="G3541" s="287"/>
      <c r="H3541" s="317">
        <f>H3542+H3544</f>
        <v>29000</v>
      </c>
      <c r="I3541" s="317">
        <f>I3542+I3544</f>
        <v>0</v>
      </c>
      <c r="J3541" s="317">
        <f>J3542+J3544</f>
        <v>0</v>
      </c>
      <c r="K3541" s="317">
        <f t="shared" si="1447"/>
        <v>29000</v>
      </c>
    </row>
    <row r="3542" spans="1:11" x14ac:dyDescent="0.2">
      <c r="A3542" s="326" t="s">
        <v>946</v>
      </c>
      <c r="B3542" s="326" t="s">
        <v>842</v>
      </c>
      <c r="C3542" s="327">
        <v>43</v>
      </c>
      <c r="D3542" s="322"/>
      <c r="E3542" s="187">
        <v>311</v>
      </c>
      <c r="F3542" s="230"/>
      <c r="G3542" s="328"/>
      <c r="H3542" s="199">
        <f>H3543</f>
        <v>24000</v>
      </c>
      <c r="I3542" s="199">
        <f>I3543</f>
        <v>0</v>
      </c>
      <c r="J3542" s="199">
        <f>J3543</f>
        <v>0</v>
      </c>
      <c r="K3542" s="199">
        <f t="shared" si="1447"/>
        <v>24000</v>
      </c>
    </row>
    <row r="3543" spans="1:11" s="152" customFormat="1" x14ac:dyDescent="0.2">
      <c r="A3543" s="213" t="s">
        <v>946</v>
      </c>
      <c r="B3543" s="213" t="s">
        <v>842</v>
      </c>
      <c r="C3543" s="214">
        <v>43</v>
      </c>
      <c r="D3543" s="215" t="s">
        <v>25</v>
      </c>
      <c r="E3543" s="188">
        <v>3111</v>
      </c>
      <c r="F3543" s="228" t="s">
        <v>19</v>
      </c>
      <c r="G3543" s="208"/>
      <c r="H3543" s="222">
        <v>24000</v>
      </c>
      <c r="I3543" s="222"/>
      <c r="J3543" s="222"/>
      <c r="K3543" s="222">
        <f t="shared" si="1447"/>
        <v>24000</v>
      </c>
    </row>
    <row r="3544" spans="1:11" x14ac:dyDescent="0.2">
      <c r="A3544" s="326" t="s">
        <v>946</v>
      </c>
      <c r="B3544" s="326" t="s">
        <v>842</v>
      </c>
      <c r="C3544" s="327">
        <v>43</v>
      </c>
      <c r="D3544" s="322"/>
      <c r="E3544" s="187">
        <v>313</v>
      </c>
      <c r="F3544" s="230"/>
      <c r="G3544" s="328"/>
      <c r="H3544" s="199">
        <f t="shared" ref="H3544:J3544" si="1448">H3545</f>
        <v>5000</v>
      </c>
      <c r="I3544" s="199">
        <f t="shared" si="1448"/>
        <v>0</v>
      </c>
      <c r="J3544" s="199">
        <f t="shared" si="1448"/>
        <v>0</v>
      </c>
      <c r="K3544" s="199">
        <f t="shared" si="1447"/>
        <v>5000</v>
      </c>
    </row>
    <row r="3545" spans="1:11" ht="15" x14ac:dyDescent="0.2">
      <c r="A3545" s="213" t="s">
        <v>946</v>
      </c>
      <c r="B3545" s="213" t="s">
        <v>842</v>
      </c>
      <c r="C3545" s="214">
        <v>43</v>
      </c>
      <c r="D3545" s="215" t="s">
        <v>25</v>
      </c>
      <c r="E3545" s="188">
        <v>3132</v>
      </c>
      <c r="F3545" s="228" t="s">
        <v>280</v>
      </c>
      <c r="H3545" s="222">
        <v>5000</v>
      </c>
      <c r="I3545" s="222"/>
      <c r="J3545" s="222"/>
      <c r="K3545" s="222">
        <f t="shared" si="1447"/>
        <v>5000</v>
      </c>
    </row>
    <row r="3546" spans="1:11" s="152" customFormat="1" x14ac:dyDescent="0.2">
      <c r="A3546" s="330" t="s">
        <v>946</v>
      </c>
      <c r="B3546" s="330" t="s">
        <v>842</v>
      </c>
      <c r="C3546" s="285">
        <v>43</v>
      </c>
      <c r="D3546" s="330"/>
      <c r="E3546" s="286">
        <v>32</v>
      </c>
      <c r="F3546" s="287"/>
      <c r="G3546" s="287"/>
      <c r="H3546" s="317">
        <f>H3547+H3551+H3553+H3549</f>
        <v>85000</v>
      </c>
      <c r="I3546" s="317">
        <f>I3547+I3551+I3553+I3549</f>
        <v>40000</v>
      </c>
      <c r="J3546" s="317">
        <f>J3547+J3551+J3553+J3549</f>
        <v>0</v>
      </c>
      <c r="K3546" s="317">
        <f t="shared" si="1447"/>
        <v>45000</v>
      </c>
    </row>
    <row r="3547" spans="1:11" x14ac:dyDescent="0.2">
      <c r="A3547" s="326" t="s">
        <v>946</v>
      </c>
      <c r="B3547" s="326" t="s">
        <v>842</v>
      </c>
      <c r="C3547" s="327">
        <v>43</v>
      </c>
      <c r="D3547" s="322"/>
      <c r="E3547" s="187">
        <v>321</v>
      </c>
      <c r="F3547" s="230"/>
      <c r="G3547" s="328"/>
      <c r="H3547" s="199">
        <f>H3548</f>
        <v>4000</v>
      </c>
      <c r="I3547" s="199">
        <f>I3548</f>
        <v>0</v>
      </c>
      <c r="J3547" s="199">
        <f>J3548</f>
        <v>0</v>
      </c>
      <c r="K3547" s="199">
        <f t="shared" si="1447"/>
        <v>4000</v>
      </c>
    </row>
    <row r="3548" spans="1:11" s="152" customFormat="1" x14ac:dyDescent="0.2">
      <c r="A3548" s="213" t="s">
        <v>946</v>
      </c>
      <c r="B3548" s="213" t="s">
        <v>842</v>
      </c>
      <c r="C3548" s="214">
        <v>43</v>
      </c>
      <c r="D3548" s="215" t="s">
        <v>25</v>
      </c>
      <c r="E3548" s="188">
        <v>3211</v>
      </c>
      <c r="F3548" s="228" t="s">
        <v>110</v>
      </c>
      <c r="G3548" s="208"/>
      <c r="H3548" s="222">
        <v>4000</v>
      </c>
      <c r="I3548" s="222"/>
      <c r="J3548" s="222"/>
      <c r="K3548" s="222">
        <f t="shared" si="1447"/>
        <v>4000</v>
      </c>
    </row>
    <row r="3549" spans="1:11" x14ac:dyDescent="0.2">
      <c r="A3549" s="326" t="s">
        <v>946</v>
      </c>
      <c r="B3549" s="326" t="s">
        <v>842</v>
      </c>
      <c r="C3549" s="327">
        <v>43</v>
      </c>
      <c r="D3549" s="322"/>
      <c r="E3549" s="187">
        <v>322</v>
      </c>
      <c r="F3549" s="230"/>
      <c r="G3549" s="328"/>
      <c r="H3549" s="199">
        <f>H3550</f>
        <v>4000</v>
      </c>
      <c r="I3549" s="199">
        <f>I3550</f>
        <v>0</v>
      </c>
      <c r="J3549" s="199">
        <f>J3550</f>
        <v>0</v>
      </c>
      <c r="K3549" s="199">
        <f t="shared" si="1447"/>
        <v>4000</v>
      </c>
    </row>
    <row r="3550" spans="1:11" ht="15" x14ac:dyDescent="0.2">
      <c r="A3550" s="213" t="s">
        <v>946</v>
      </c>
      <c r="B3550" s="213" t="s">
        <v>842</v>
      </c>
      <c r="C3550" s="214">
        <v>43</v>
      </c>
      <c r="D3550" s="215" t="s">
        <v>25</v>
      </c>
      <c r="E3550" s="188">
        <v>3221</v>
      </c>
      <c r="F3550" s="228" t="s">
        <v>146</v>
      </c>
      <c r="H3550" s="222">
        <v>4000</v>
      </c>
      <c r="I3550" s="222"/>
      <c r="J3550" s="222"/>
      <c r="K3550" s="222">
        <f t="shared" si="1447"/>
        <v>4000</v>
      </c>
    </row>
    <row r="3551" spans="1:11" s="152" customFormat="1" x14ac:dyDescent="0.2">
      <c r="A3551" s="326" t="s">
        <v>946</v>
      </c>
      <c r="B3551" s="326" t="s">
        <v>842</v>
      </c>
      <c r="C3551" s="327">
        <v>43</v>
      </c>
      <c r="D3551" s="322"/>
      <c r="E3551" s="187">
        <v>323</v>
      </c>
      <c r="F3551" s="230"/>
      <c r="G3551" s="328"/>
      <c r="H3551" s="199">
        <f>H3552</f>
        <v>66000</v>
      </c>
      <c r="I3551" s="199">
        <f>I3552</f>
        <v>40000</v>
      </c>
      <c r="J3551" s="199">
        <f>J3552</f>
        <v>0</v>
      </c>
      <c r="K3551" s="199">
        <f t="shared" si="1447"/>
        <v>26000</v>
      </c>
    </row>
    <row r="3552" spans="1:11" ht="15" x14ac:dyDescent="0.2">
      <c r="A3552" s="213" t="s">
        <v>946</v>
      </c>
      <c r="B3552" s="213" t="s">
        <v>842</v>
      </c>
      <c r="C3552" s="214">
        <v>43</v>
      </c>
      <c r="D3552" s="215" t="s">
        <v>25</v>
      </c>
      <c r="E3552" s="188">
        <v>3237</v>
      </c>
      <c r="F3552" s="228" t="s">
        <v>36</v>
      </c>
      <c r="H3552" s="222">
        <v>66000</v>
      </c>
      <c r="I3552" s="222">
        <v>40000</v>
      </c>
      <c r="J3552" s="222"/>
      <c r="K3552" s="222">
        <f t="shared" si="1447"/>
        <v>26000</v>
      </c>
    </row>
    <row r="3553" spans="1:11" s="152" customFormat="1" x14ac:dyDescent="0.2">
      <c r="A3553" s="326" t="s">
        <v>946</v>
      </c>
      <c r="B3553" s="326" t="s">
        <v>842</v>
      </c>
      <c r="C3553" s="327">
        <v>43</v>
      </c>
      <c r="D3553" s="322"/>
      <c r="E3553" s="187">
        <v>329</v>
      </c>
      <c r="F3553" s="230"/>
      <c r="G3553" s="328"/>
      <c r="H3553" s="199">
        <f>H3554</f>
        <v>11000</v>
      </c>
      <c r="I3553" s="199">
        <f>I3554</f>
        <v>0</v>
      </c>
      <c r="J3553" s="199">
        <f>J3554</f>
        <v>0</v>
      </c>
      <c r="K3553" s="199">
        <f t="shared" si="1447"/>
        <v>11000</v>
      </c>
    </row>
    <row r="3554" spans="1:11" s="152" customFormat="1" x14ac:dyDescent="0.2">
      <c r="A3554" s="213" t="s">
        <v>946</v>
      </c>
      <c r="B3554" s="213" t="s">
        <v>842</v>
      </c>
      <c r="C3554" s="214">
        <v>43</v>
      </c>
      <c r="D3554" s="215" t="s">
        <v>25</v>
      </c>
      <c r="E3554" s="188">
        <v>3293</v>
      </c>
      <c r="F3554" s="228" t="s">
        <v>124</v>
      </c>
      <c r="G3554" s="208"/>
      <c r="H3554" s="222">
        <v>11000</v>
      </c>
      <c r="I3554" s="222"/>
      <c r="J3554" s="222"/>
      <c r="K3554" s="222">
        <f t="shared" si="1447"/>
        <v>11000</v>
      </c>
    </row>
    <row r="3555" spans="1:11" x14ac:dyDescent="0.2">
      <c r="A3555" s="330" t="s">
        <v>946</v>
      </c>
      <c r="B3555" s="330" t="s">
        <v>842</v>
      </c>
      <c r="C3555" s="285">
        <v>43</v>
      </c>
      <c r="D3555" s="330"/>
      <c r="E3555" s="286">
        <v>42</v>
      </c>
      <c r="F3555" s="287"/>
      <c r="G3555" s="287"/>
      <c r="H3555" s="317">
        <f>H3556+H3558</f>
        <v>237000</v>
      </c>
      <c r="I3555" s="317">
        <f>I3556+I3558</f>
        <v>0</v>
      </c>
      <c r="J3555" s="317">
        <f>J3556+J3558</f>
        <v>0</v>
      </c>
      <c r="K3555" s="317">
        <f t="shared" si="1447"/>
        <v>237000</v>
      </c>
    </row>
    <row r="3556" spans="1:11" s="152" customFormat="1" x14ac:dyDescent="0.2">
      <c r="A3556" s="326" t="s">
        <v>946</v>
      </c>
      <c r="B3556" s="326" t="s">
        <v>842</v>
      </c>
      <c r="C3556" s="327">
        <v>43</v>
      </c>
      <c r="D3556" s="322"/>
      <c r="E3556" s="187">
        <v>421</v>
      </c>
      <c r="F3556" s="230"/>
      <c r="G3556" s="328"/>
      <c r="H3556" s="199">
        <f>H3557</f>
        <v>96000</v>
      </c>
      <c r="I3556" s="199">
        <f>I3557</f>
        <v>0</v>
      </c>
      <c r="J3556" s="199">
        <f>J3557</f>
        <v>0</v>
      </c>
      <c r="K3556" s="199">
        <f t="shared" si="1447"/>
        <v>96000</v>
      </c>
    </row>
    <row r="3557" spans="1:11" ht="15" x14ac:dyDescent="0.2">
      <c r="A3557" s="213" t="s">
        <v>946</v>
      </c>
      <c r="B3557" s="213" t="s">
        <v>842</v>
      </c>
      <c r="C3557" s="214">
        <v>43</v>
      </c>
      <c r="D3557" s="215" t="s">
        <v>25</v>
      </c>
      <c r="E3557" s="188">
        <v>4214</v>
      </c>
      <c r="F3557" s="228" t="s">
        <v>154</v>
      </c>
      <c r="H3557" s="222">
        <v>96000</v>
      </c>
      <c r="I3557" s="222"/>
      <c r="J3557" s="222"/>
      <c r="K3557" s="222">
        <f t="shared" si="1447"/>
        <v>96000</v>
      </c>
    </row>
    <row r="3558" spans="1:11" x14ac:dyDescent="0.2">
      <c r="A3558" s="326" t="s">
        <v>946</v>
      </c>
      <c r="B3558" s="326" t="s">
        <v>842</v>
      </c>
      <c r="C3558" s="327">
        <v>43</v>
      </c>
      <c r="D3558" s="322"/>
      <c r="E3558" s="187">
        <v>422</v>
      </c>
      <c r="F3558" s="230"/>
      <c r="G3558" s="328"/>
      <c r="H3558" s="199">
        <f>H3559</f>
        <v>141000</v>
      </c>
      <c r="I3558" s="199">
        <f>I3559</f>
        <v>0</v>
      </c>
      <c r="J3558" s="199">
        <f>J3559</f>
        <v>0</v>
      </c>
      <c r="K3558" s="199">
        <f t="shared" si="1447"/>
        <v>141000</v>
      </c>
    </row>
    <row r="3559" spans="1:11" s="152" customFormat="1" x14ac:dyDescent="0.2">
      <c r="A3559" s="213" t="s">
        <v>946</v>
      </c>
      <c r="B3559" s="213" t="s">
        <v>842</v>
      </c>
      <c r="C3559" s="214">
        <v>43</v>
      </c>
      <c r="D3559" s="215" t="s">
        <v>25</v>
      </c>
      <c r="E3559" s="188">
        <v>4223</v>
      </c>
      <c r="F3559" s="228" t="s">
        <v>131</v>
      </c>
      <c r="G3559" s="208"/>
      <c r="H3559" s="222">
        <v>141000</v>
      </c>
      <c r="I3559" s="222"/>
      <c r="J3559" s="222"/>
      <c r="K3559" s="222">
        <f t="shared" si="1447"/>
        <v>141000</v>
      </c>
    </row>
    <row r="3560" spans="1:11" x14ac:dyDescent="0.2">
      <c r="A3560" s="330" t="s">
        <v>946</v>
      </c>
      <c r="B3560" s="330" t="s">
        <v>842</v>
      </c>
      <c r="C3560" s="285">
        <v>51</v>
      </c>
      <c r="D3560" s="330"/>
      <c r="E3560" s="286">
        <v>31</v>
      </c>
      <c r="F3560" s="287"/>
      <c r="G3560" s="287"/>
      <c r="H3560" s="317">
        <f>H3561+H3563</f>
        <v>56000</v>
      </c>
      <c r="I3560" s="317">
        <f>I3561+I3563</f>
        <v>0</v>
      </c>
      <c r="J3560" s="317">
        <f>J3561+J3563</f>
        <v>0</v>
      </c>
      <c r="K3560" s="317">
        <f t="shared" si="1447"/>
        <v>56000</v>
      </c>
    </row>
    <row r="3561" spans="1:11" x14ac:dyDescent="0.2">
      <c r="A3561" s="326" t="s">
        <v>946</v>
      </c>
      <c r="B3561" s="326" t="s">
        <v>842</v>
      </c>
      <c r="C3561" s="327">
        <v>51</v>
      </c>
      <c r="D3561" s="322"/>
      <c r="E3561" s="187">
        <v>311</v>
      </c>
      <c r="F3561" s="230"/>
      <c r="G3561" s="328"/>
      <c r="H3561" s="199">
        <f>H3562</f>
        <v>47000</v>
      </c>
      <c r="I3561" s="199">
        <f>I3562</f>
        <v>0</v>
      </c>
      <c r="J3561" s="199">
        <f>J3562</f>
        <v>0</v>
      </c>
      <c r="K3561" s="199">
        <f t="shared" si="1447"/>
        <v>47000</v>
      </c>
    </row>
    <row r="3562" spans="1:11" s="152" customFormat="1" x14ac:dyDescent="0.2">
      <c r="A3562" s="213" t="s">
        <v>946</v>
      </c>
      <c r="B3562" s="213" t="s">
        <v>842</v>
      </c>
      <c r="C3562" s="214">
        <v>51</v>
      </c>
      <c r="D3562" s="215" t="s">
        <v>25</v>
      </c>
      <c r="E3562" s="188">
        <v>3111</v>
      </c>
      <c r="F3562" s="228" t="s">
        <v>19</v>
      </c>
      <c r="G3562" s="208"/>
      <c r="H3562" s="222">
        <v>47000</v>
      </c>
      <c r="I3562" s="222"/>
      <c r="J3562" s="222"/>
      <c r="K3562" s="222">
        <f t="shared" si="1447"/>
        <v>47000</v>
      </c>
    </row>
    <row r="3563" spans="1:11" x14ac:dyDescent="0.2">
      <c r="A3563" s="326" t="s">
        <v>946</v>
      </c>
      <c r="B3563" s="326" t="s">
        <v>842</v>
      </c>
      <c r="C3563" s="327">
        <v>51</v>
      </c>
      <c r="D3563" s="322"/>
      <c r="E3563" s="187">
        <v>313</v>
      </c>
      <c r="F3563" s="230"/>
      <c r="G3563" s="328"/>
      <c r="H3563" s="199">
        <f t="shared" ref="H3563:J3563" si="1449">H3564</f>
        <v>9000</v>
      </c>
      <c r="I3563" s="199">
        <f t="shared" si="1449"/>
        <v>0</v>
      </c>
      <c r="J3563" s="199">
        <f t="shared" si="1449"/>
        <v>0</v>
      </c>
      <c r="K3563" s="199">
        <f t="shared" si="1447"/>
        <v>9000</v>
      </c>
    </row>
    <row r="3564" spans="1:11" s="152" customFormat="1" x14ac:dyDescent="0.2">
      <c r="A3564" s="213" t="s">
        <v>946</v>
      </c>
      <c r="B3564" s="213" t="s">
        <v>842</v>
      </c>
      <c r="C3564" s="214">
        <v>51</v>
      </c>
      <c r="D3564" s="215" t="s">
        <v>25</v>
      </c>
      <c r="E3564" s="188">
        <v>3132</v>
      </c>
      <c r="F3564" s="228" t="s">
        <v>280</v>
      </c>
      <c r="G3564" s="208"/>
      <c r="H3564" s="222">
        <v>9000</v>
      </c>
      <c r="I3564" s="222"/>
      <c r="J3564" s="222"/>
      <c r="K3564" s="222">
        <f t="shared" si="1447"/>
        <v>9000</v>
      </c>
    </row>
    <row r="3565" spans="1:11" x14ac:dyDescent="0.2">
      <c r="A3565" s="330" t="s">
        <v>946</v>
      </c>
      <c r="B3565" s="330" t="s">
        <v>842</v>
      </c>
      <c r="C3565" s="285">
        <v>559</v>
      </c>
      <c r="D3565" s="330"/>
      <c r="E3565" s="286">
        <v>31</v>
      </c>
      <c r="F3565" s="287"/>
      <c r="G3565" s="287"/>
      <c r="H3565" s="317">
        <f>H3566+H3568</f>
        <v>104000</v>
      </c>
      <c r="I3565" s="317">
        <f>I3566+I3568</f>
        <v>0</v>
      </c>
      <c r="J3565" s="317">
        <f>J3566+J3568</f>
        <v>25000</v>
      </c>
      <c r="K3565" s="317">
        <f t="shared" si="1447"/>
        <v>129000</v>
      </c>
    </row>
    <row r="3566" spans="1:11" x14ac:dyDescent="0.2">
      <c r="A3566" s="326" t="s">
        <v>946</v>
      </c>
      <c r="B3566" s="326" t="s">
        <v>842</v>
      </c>
      <c r="C3566" s="327">
        <v>559</v>
      </c>
      <c r="D3566" s="322"/>
      <c r="E3566" s="187">
        <v>311</v>
      </c>
      <c r="F3566" s="230"/>
      <c r="G3566" s="328"/>
      <c r="H3566" s="199">
        <f>H3567</f>
        <v>87000</v>
      </c>
      <c r="I3566" s="199">
        <f>I3567</f>
        <v>0</v>
      </c>
      <c r="J3566" s="199">
        <f>J3567</f>
        <v>21000</v>
      </c>
      <c r="K3566" s="199">
        <f t="shared" si="1447"/>
        <v>108000</v>
      </c>
    </row>
    <row r="3567" spans="1:11" s="152" customFormat="1" x14ac:dyDescent="0.2">
      <c r="A3567" s="213" t="s">
        <v>946</v>
      </c>
      <c r="B3567" s="213" t="s">
        <v>842</v>
      </c>
      <c r="C3567" s="214">
        <v>559</v>
      </c>
      <c r="D3567" s="215" t="s">
        <v>25</v>
      </c>
      <c r="E3567" s="188">
        <v>3111</v>
      </c>
      <c r="F3567" s="228" t="s">
        <v>19</v>
      </c>
      <c r="G3567" s="208"/>
      <c r="H3567" s="222">
        <v>87000</v>
      </c>
      <c r="I3567" s="222"/>
      <c r="J3567" s="222">
        <v>21000</v>
      </c>
      <c r="K3567" s="222">
        <f t="shared" si="1447"/>
        <v>108000</v>
      </c>
    </row>
    <row r="3568" spans="1:11" x14ac:dyDescent="0.2">
      <c r="A3568" s="326" t="s">
        <v>946</v>
      </c>
      <c r="B3568" s="326" t="s">
        <v>842</v>
      </c>
      <c r="C3568" s="327">
        <v>559</v>
      </c>
      <c r="D3568" s="322"/>
      <c r="E3568" s="187">
        <v>313</v>
      </c>
      <c r="F3568" s="230"/>
      <c r="G3568" s="328"/>
      <c r="H3568" s="199">
        <f t="shared" ref="H3568:J3568" si="1450">H3569</f>
        <v>17000</v>
      </c>
      <c r="I3568" s="199">
        <f t="shared" si="1450"/>
        <v>0</v>
      </c>
      <c r="J3568" s="199">
        <f t="shared" si="1450"/>
        <v>4000</v>
      </c>
      <c r="K3568" s="199">
        <f t="shared" si="1447"/>
        <v>21000</v>
      </c>
    </row>
    <row r="3569" spans="1:11" s="179" customFormat="1" ht="15" x14ac:dyDescent="0.2">
      <c r="A3569" s="213" t="s">
        <v>946</v>
      </c>
      <c r="B3569" s="213" t="s">
        <v>842</v>
      </c>
      <c r="C3569" s="214">
        <v>559</v>
      </c>
      <c r="D3569" s="215" t="s">
        <v>25</v>
      </c>
      <c r="E3569" s="188">
        <v>3132</v>
      </c>
      <c r="F3569" s="228" t="s">
        <v>280</v>
      </c>
      <c r="G3569" s="208"/>
      <c r="H3569" s="222">
        <v>17000</v>
      </c>
      <c r="I3569" s="222"/>
      <c r="J3569" s="222">
        <v>4000</v>
      </c>
      <c r="K3569" s="222">
        <f t="shared" si="1447"/>
        <v>21000</v>
      </c>
    </row>
    <row r="3570" spans="1:11" s="152" customFormat="1" x14ac:dyDescent="0.2">
      <c r="A3570" s="330" t="s">
        <v>946</v>
      </c>
      <c r="B3570" s="330" t="s">
        <v>842</v>
      </c>
      <c r="C3570" s="285">
        <v>559</v>
      </c>
      <c r="D3570" s="330"/>
      <c r="E3570" s="286">
        <v>32</v>
      </c>
      <c r="F3570" s="287"/>
      <c r="G3570" s="287"/>
      <c r="H3570" s="317">
        <f>H3571+H3575+H3577+H3573</f>
        <v>171000</v>
      </c>
      <c r="I3570" s="317">
        <f>I3571+I3575+I3577+I3573</f>
        <v>0</v>
      </c>
      <c r="J3570" s="317">
        <f>J3571+J3575+J3577+J3573</f>
        <v>74000</v>
      </c>
      <c r="K3570" s="317">
        <f t="shared" si="1447"/>
        <v>245000</v>
      </c>
    </row>
    <row r="3571" spans="1:11" x14ac:dyDescent="0.2">
      <c r="A3571" s="326" t="s">
        <v>946</v>
      </c>
      <c r="B3571" s="326" t="s">
        <v>842</v>
      </c>
      <c r="C3571" s="327">
        <v>559</v>
      </c>
      <c r="D3571" s="322"/>
      <c r="E3571" s="187">
        <v>321</v>
      </c>
      <c r="F3571" s="230"/>
      <c r="G3571" s="328"/>
      <c r="H3571" s="199">
        <f>H3572</f>
        <v>26000</v>
      </c>
      <c r="I3571" s="199">
        <f>I3572</f>
        <v>0</v>
      </c>
      <c r="J3571" s="199">
        <f>J3572</f>
        <v>0</v>
      </c>
      <c r="K3571" s="199">
        <f t="shared" si="1447"/>
        <v>26000</v>
      </c>
    </row>
    <row r="3572" spans="1:11" s="152" customFormat="1" x14ac:dyDescent="0.2">
      <c r="A3572" s="213" t="s">
        <v>946</v>
      </c>
      <c r="B3572" s="213" t="s">
        <v>842</v>
      </c>
      <c r="C3572" s="214">
        <v>559</v>
      </c>
      <c r="D3572" s="215" t="s">
        <v>25</v>
      </c>
      <c r="E3572" s="188">
        <v>3211</v>
      </c>
      <c r="F3572" s="228" t="s">
        <v>110</v>
      </c>
      <c r="G3572" s="208"/>
      <c r="H3572" s="222">
        <v>26000</v>
      </c>
      <c r="I3572" s="222"/>
      <c r="J3572" s="222"/>
      <c r="K3572" s="222">
        <f t="shared" si="1447"/>
        <v>26000</v>
      </c>
    </row>
    <row r="3573" spans="1:11" x14ac:dyDescent="0.2">
      <c r="A3573" s="326" t="s">
        <v>946</v>
      </c>
      <c r="B3573" s="326" t="s">
        <v>842</v>
      </c>
      <c r="C3573" s="327">
        <v>559</v>
      </c>
      <c r="D3573" s="322"/>
      <c r="E3573" s="187">
        <v>322</v>
      </c>
      <c r="F3573" s="230"/>
      <c r="G3573" s="328"/>
      <c r="H3573" s="199">
        <f>H3574</f>
        <v>28000</v>
      </c>
      <c r="I3573" s="199">
        <f>I3574</f>
        <v>0</v>
      </c>
      <c r="J3573" s="199">
        <f>J3574</f>
        <v>0</v>
      </c>
      <c r="K3573" s="199">
        <f t="shared" si="1447"/>
        <v>28000</v>
      </c>
    </row>
    <row r="3574" spans="1:11" s="152" customFormat="1" x14ac:dyDescent="0.2">
      <c r="A3574" s="213" t="s">
        <v>946</v>
      </c>
      <c r="B3574" s="213" t="s">
        <v>842</v>
      </c>
      <c r="C3574" s="214">
        <v>559</v>
      </c>
      <c r="D3574" s="215" t="s">
        <v>25</v>
      </c>
      <c r="E3574" s="188">
        <v>3221</v>
      </c>
      <c r="F3574" s="228" t="s">
        <v>146</v>
      </c>
      <c r="G3574" s="208"/>
      <c r="H3574" s="222">
        <v>28000</v>
      </c>
      <c r="I3574" s="222"/>
      <c r="J3574" s="222"/>
      <c r="K3574" s="222">
        <f t="shared" si="1447"/>
        <v>28000</v>
      </c>
    </row>
    <row r="3575" spans="1:11" x14ac:dyDescent="0.2">
      <c r="A3575" s="326" t="s">
        <v>946</v>
      </c>
      <c r="B3575" s="326" t="s">
        <v>842</v>
      </c>
      <c r="C3575" s="327">
        <v>559</v>
      </c>
      <c r="D3575" s="322"/>
      <c r="E3575" s="187">
        <v>323</v>
      </c>
      <c r="F3575" s="230"/>
      <c r="G3575" s="328"/>
      <c r="H3575" s="199">
        <f>H3576</f>
        <v>75000</v>
      </c>
      <c r="I3575" s="199">
        <f>I3576</f>
        <v>0</v>
      </c>
      <c r="J3575" s="199">
        <f>J3576</f>
        <v>74000</v>
      </c>
      <c r="K3575" s="199">
        <f t="shared" si="1447"/>
        <v>149000</v>
      </c>
    </row>
    <row r="3576" spans="1:11" s="152" customFormat="1" x14ac:dyDescent="0.2">
      <c r="A3576" s="213" t="s">
        <v>946</v>
      </c>
      <c r="B3576" s="213" t="s">
        <v>842</v>
      </c>
      <c r="C3576" s="214">
        <v>559</v>
      </c>
      <c r="D3576" s="215" t="s">
        <v>25</v>
      </c>
      <c r="E3576" s="188">
        <v>3237</v>
      </c>
      <c r="F3576" s="228" t="s">
        <v>36</v>
      </c>
      <c r="G3576" s="208"/>
      <c r="H3576" s="222">
        <v>75000</v>
      </c>
      <c r="I3576" s="222"/>
      <c r="J3576" s="222">
        <v>74000</v>
      </c>
      <c r="K3576" s="222">
        <f t="shared" si="1447"/>
        <v>149000</v>
      </c>
    </row>
    <row r="3577" spans="1:11" x14ac:dyDescent="0.2">
      <c r="A3577" s="326" t="s">
        <v>946</v>
      </c>
      <c r="B3577" s="326" t="s">
        <v>842</v>
      </c>
      <c r="C3577" s="327">
        <v>559</v>
      </c>
      <c r="D3577" s="322"/>
      <c r="E3577" s="187">
        <v>329</v>
      </c>
      <c r="F3577" s="230"/>
      <c r="G3577" s="328"/>
      <c r="H3577" s="199">
        <f>H3578</f>
        <v>42000</v>
      </c>
      <c r="I3577" s="199">
        <f>I3578</f>
        <v>0</v>
      </c>
      <c r="J3577" s="199">
        <f>J3578</f>
        <v>0</v>
      </c>
      <c r="K3577" s="199">
        <f t="shared" si="1447"/>
        <v>42000</v>
      </c>
    </row>
    <row r="3578" spans="1:11" ht="15" x14ac:dyDescent="0.2">
      <c r="A3578" s="213" t="s">
        <v>946</v>
      </c>
      <c r="B3578" s="213" t="s">
        <v>842</v>
      </c>
      <c r="C3578" s="214">
        <v>559</v>
      </c>
      <c r="D3578" s="215" t="s">
        <v>25</v>
      </c>
      <c r="E3578" s="188">
        <v>3293</v>
      </c>
      <c r="F3578" s="228" t="s">
        <v>124</v>
      </c>
      <c r="H3578" s="222">
        <v>42000</v>
      </c>
      <c r="I3578" s="222"/>
      <c r="J3578" s="222"/>
      <c r="K3578" s="222">
        <f t="shared" si="1447"/>
        <v>42000</v>
      </c>
    </row>
    <row r="3579" spans="1:11" x14ac:dyDescent="0.2">
      <c r="A3579" s="330" t="s">
        <v>946</v>
      </c>
      <c r="B3579" s="330" t="s">
        <v>842</v>
      </c>
      <c r="C3579" s="285">
        <v>559</v>
      </c>
      <c r="D3579" s="330"/>
      <c r="E3579" s="286">
        <v>42</v>
      </c>
      <c r="F3579" s="287"/>
      <c r="G3579" s="287"/>
      <c r="H3579" s="317">
        <f>H3580+H3582</f>
        <v>1348000</v>
      </c>
      <c r="I3579" s="317">
        <f>I3580+I3582</f>
        <v>0</v>
      </c>
      <c r="J3579" s="317">
        <f>J3580+J3582</f>
        <v>0</v>
      </c>
      <c r="K3579" s="317">
        <f t="shared" si="1447"/>
        <v>1348000</v>
      </c>
    </row>
    <row r="3580" spans="1:11" x14ac:dyDescent="0.2">
      <c r="A3580" s="326" t="s">
        <v>946</v>
      </c>
      <c r="B3580" s="326" t="s">
        <v>842</v>
      </c>
      <c r="C3580" s="327">
        <v>559</v>
      </c>
      <c r="D3580" s="322"/>
      <c r="E3580" s="187">
        <v>421</v>
      </c>
      <c r="F3580" s="230"/>
      <c r="G3580" s="328"/>
      <c r="H3580" s="199">
        <f>H3581</f>
        <v>546000</v>
      </c>
      <c r="I3580" s="199">
        <f>I3581</f>
        <v>0</v>
      </c>
      <c r="J3580" s="199">
        <f>J3581</f>
        <v>0</v>
      </c>
      <c r="K3580" s="199">
        <f t="shared" si="1447"/>
        <v>546000</v>
      </c>
    </row>
    <row r="3581" spans="1:11" ht="15" x14ac:dyDescent="0.2">
      <c r="A3581" s="213" t="s">
        <v>946</v>
      </c>
      <c r="B3581" s="213" t="s">
        <v>842</v>
      </c>
      <c r="C3581" s="214">
        <v>559</v>
      </c>
      <c r="D3581" s="215" t="s">
        <v>25</v>
      </c>
      <c r="E3581" s="188">
        <v>4214</v>
      </c>
      <c r="F3581" s="228" t="s">
        <v>154</v>
      </c>
      <c r="H3581" s="222">
        <v>546000</v>
      </c>
      <c r="I3581" s="222"/>
      <c r="J3581" s="222"/>
      <c r="K3581" s="222">
        <f t="shared" si="1447"/>
        <v>546000</v>
      </c>
    </row>
    <row r="3582" spans="1:11" x14ac:dyDescent="0.2">
      <c r="A3582" s="326" t="s">
        <v>946</v>
      </c>
      <c r="B3582" s="326" t="s">
        <v>842</v>
      </c>
      <c r="C3582" s="327">
        <v>559</v>
      </c>
      <c r="D3582" s="322"/>
      <c r="E3582" s="187">
        <v>422</v>
      </c>
      <c r="F3582" s="230"/>
      <c r="G3582" s="328"/>
      <c r="H3582" s="199">
        <f>H3583</f>
        <v>802000</v>
      </c>
      <c r="I3582" s="199">
        <f>I3583</f>
        <v>0</v>
      </c>
      <c r="J3582" s="199">
        <f>J3583</f>
        <v>0</v>
      </c>
      <c r="K3582" s="199">
        <f t="shared" si="1447"/>
        <v>802000</v>
      </c>
    </row>
    <row r="3583" spans="1:11" ht="15" x14ac:dyDescent="0.2">
      <c r="A3583" s="213" t="s">
        <v>946</v>
      </c>
      <c r="B3583" s="213" t="s">
        <v>842</v>
      </c>
      <c r="C3583" s="214">
        <v>559</v>
      </c>
      <c r="D3583" s="215" t="s">
        <v>25</v>
      </c>
      <c r="E3583" s="188">
        <v>4223</v>
      </c>
      <c r="F3583" s="228" t="s">
        <v>131</v>
      </c>
      <c r="H3583" s="222">
        <v>802000</v>
      </c>
      <c r="I3583" s="222"/>
      <c r="J3583" s="222"/>
      <c r="K3583" s="222">
        <f t="shared" si="1447"/>
        <v>802000</v>
      </c>
    </row>
    <row r="3584" spans="1:11" ht="67.5" x14ac:dyDescent="0.2">
      <c r="A3584" s="296" t="s">
        <v>946</v>
      </c>
      <c r="B3584" s="296" t="s">
        <v>844</v>
      </c>
      <c r="C3584" s="296"/>
      <c r="D3584" s="296"/>
      <c r="E3584" s="297"/>
      <c r="F3584" s="299" t="s">
        <v>843</v>
      </c>
      <c r="G3584" s="300" t="s">
        <v>688</v>
      </c>
      <c r="H3584" s="301">
        <f>H3585+H3593+H3598+H3590</f>
        <v>19000</v>
      </c>
      <c r="I3584" s="301">
        <f>I3585+I3593+I3598+I3590</f>
        <v>19000</v>
      </c>
      <c r="J3584" s="301">
        <f>J3585+J3593+J3598+J3590</f>
        <v>0</v>
      </c>
      <c r="K3584" s="301">
        <f t="shared" si="1447"/>
        <v>0</v>
      </c>
    </row>
    <row r="3585" spans="1:11" x14ac:dyDescent="0.2">
      <c r="A3585" s="330" t="s">
        <v>946</v>
      </c>
      <c r="B3585" s="330" t="s">
        <v>844</v>
      </c>
      <c r="C3585" s="285">
        <v>43</v>
      </c>
      <c r="D3585" s="330"/>
      <c r="E3585" s="286">
        <v>31</v>
      </c>
      <c r="F3585" s="287"/>
      <c r="G3585" s="287"/>
      <c r="H3585" s="317">
        <f>H3586+H3588</f>
        <v>3000</v>
      </c>
      <c r="I3585" s="317">
        <f>I3586+I3588</f>
        <v>3000</v>
      </c>
      <c r="J3585" s="317">
        <f>J3586+J3588</f>
        <v>0</v>
      </c>
      <c r="K3585" s="317">
        <f t="shared" si="1447"/>
        <v>0</v>
      </c>
    </row>
    <row r="3586" spans="1:11" s="152" customFormat="1" x14ac:dyDescent="0.2">
      <c r="A3586" s="326" t="s">
        <v>946</v>
      </c>
      <c r="B3586" s="326" t="s">
        <v>844</v>
      </c>
      <c r="C3586" s="327">
        <v>43</v>
      </c>
      <c r="D3586" s="322"/>
      <c r="E3586" s="187">
        <v>311</v>
      </c>
      <c r="F3586" s="230"/>
      <c r="G3586" s="328"/>
      <c r="H3586" s="199">
        <f>H3587</f>
        <v>2500</v>
      </c>
      <c r="I3586" s="199">
        <f>I3587</f>
        <v>2500</v>
      </c>
      <c r="J3586" s="199">
        <f>J3587</f>
        <v>0</v>
      </c>
      <c r="K3586" s="199">
        <f t="shared" si="1447"/>
        <v>0</v>
      </c>
    </row>
    <row r="3587" spans="1:11" ht="15" x14ac:dyDescent="0.2">
      <c r="A3587" s="213" t="s">
        <v>946</v>
      </c>
      <c r="B3587" s="213" t="s">
        <v>844</v>
      </c>
      <c r="C3587" s="214">
        <v>43</v>
      </c>
      <c r="D3587" s="215" t="s">
        <v>25</v>
      </c>
      <c r="E3587" s="188">
        <v>3111</v>
      </c>
      <c r="F3587" s="228" t="s">
        <v>19</v>
      </c>
      <c r="H3587" s="222">
        <v>2500</v>
      </c>
      <c r="I3587" s="222">
        <v>2500</v>
      </c>
      <c r="J3587" s="222"/>
      <c r="K3587" s="222">
        <f t="shared" ref="K3587:K3650" si="1451">H3587-I3587+J3587</f>
        <v>0</v>
      </c>
    </row>
    <row r="3588" spans="1:11" x14ac:dyDescent="0.2">
      <c r="A3588" s="326" t="s">
        <v>946</v>
      </c>
      <c r="B3588" s="326" t="s">
        <v>844</v>
      </c>
      <c r="C3588" s="327">
        <v>43</v>
      </c>
      <c r="D3588" s="322"/>
      <c r="E3588" s="187">
        <v>313</v>
      </c>
      <c r="F3588" s="230"/>
      <c r="G3588" s="328"/>
      <c r="H3588" s="199">
        <f t="shared" ref="H3588:J3588" si="1452">H3589</f>
        <v>500</v>
      </c>
      <c r="I3588" s="199">
        <f t="shared" si="1452"/>
        <v>500</v>
      </c>
      <c r="J3588" s="199">
        <f t="shared" si="1452"/>
        <v>0</v>
      </c>
      <c r="K3588" s="199">
        <f t="shared" si="1451"/>
        <v>0</v>
      </c>
    </row>
    <row r="3589" spans="1:11" ht="15" x14ac:dyDescent="0.2">
      <c r="A3589" s="213" t="s">
        <v>946</v>
      </c>
      <c r="B3589" s="213" t="s">
        <v>844</v>
      </c>
      <c r="C3589" s="214">
        <v>43</v>
      </c>
      <c r="D3589" s="215" t="s">
        <v>25</v>
      </c>
      <c r="E3589" s="188">
        <v>3132</v>
      </c>
      <c r="F3589" s="228" t="s">
        <v>280</v>
      </c>
      <c r="H3589" s="222">
        <v>500</v>
      </c>
      <c r="I3589" s="222">
        <v>500</v>
      </c>
      <c r="J3589" s="222"/>
      <c r="K3589" s="222">
        <f t="shared" si="1451"/>
        <v>0</v>
      </c>
    </row>
    <row r="3590" spans="1:11" x14ac:dyDescent="0.2">
      <c r="A3590" s="330" t="s">
        <v>946</v>
      </c>
      <c r="B3590" s="330" t="s">
        <v>844</v>
      </c>
      <c r="C3590" s="285">
        <v>43</v>
      </c>
      <c r="D3590" s="330"/>
      <c r="E3590" s="286">
        <v>32</v>
      </c>
      <c r="F3590" s="287"/>
      <c r="G3590" s="287"/>
      <c r="H3590" s="317">
        <f t="shared" ref="H3590:J3591" si="1453">H3591</f>
        <v>1000</v>
      </c>
      <c r="I3590" s="317">
        <f t="shared" si="1453"/>
        <v>1000</v>
      </c>
      <c r="J3590" s="317">
        <f t="shared" si="1453"/>
        <v>0</v>
      </c>
      <c r="K3590" s="317">
        <f t="shared" si="1451"/>
        <v>0</v>
      </c>
    </row>
    <row r="3591" spans="1:11" s="152" customFormat="1" x14ac:dyDescent="0.2">
      <c r="A3591" s="326" t="s">
        <v>946</v>
      </c>
      <c r="B3591" s="326" t="s">
        <v>844</v>
      </c>
      <c r="C3591" s="327">
        <v>43</v>
      </c>
      <c r="D3591" s="322"/>
      <c r="E3591" s="187">
        <v>322</v>
      </c>
      <c r="F3591" s="230"/>
      <c r="G3591" s="328"/>
      <c r="H3591" s="199">
        <f t="shared" si="1453"/>
        <v>1000</v>
      </c>
      <c r="I3591" s="199">
        <f t="shared" si="1453"/>
        <v>1000</v>
      </c>
      <c r="J3591" s="199">
        <f t="shared" si="1453"/>
        <v>0</v>
      </c>
      <c r="K3591" s="199">
        <f t="shared" si="1451"/>
        <v>0</v>
      </c>
    </row>
    <row r="3592" spans="1:11" ht="15" x14ac:dyDescent="0.2">
      <c r="A3592" s="213" t="s">
        <v>946</v>
      </c>
      <c r="B3592" s="213" t="s">
        <v>844</v>
      </c>
      <c r="C3592" s="214">
        <v>43</v>
      </c>
      <c r="D3592" s="215" t="s">
        <v>25</v>
      </c>
      <c r="E3592" s="188">
        <v>3221</v>
      </c>
      <c r="F3592" s="228" t="s">
        <v>146</v>
      </c>
      <c r="H3592" s="222">
        <v>1000</v>
      </c>
      <c r="I3592" s="222">
        <v>1000</v>
      </c>
      <c r="J3592" s="222"/>
      <c r="K3592" s="222">
        <f t="shared" si="1451"/>
        <v>0</v>
      </c>
    </row>
    <row r="3593" spans="1:11" x14ac:dyDescent="0.2">
      <c r="A3593" s="330" t="s">
        <v>946</v>
      </c>
      <c r="B3593" s="330" t="s">
        <v>844</v>
      </c>
      <c r="C3593" s="285">
        <v>559</v>
      </c>
      <c r="D3593" s="330"/>
      <c r="E3593" s="286">
        <v>31</v>
      </c>
      <c r="F3593" s="287"/>
      <c r="G3593" s="287"/>
      <c r="H3593" s="317">
        <f>H3594+H3596</f>
        <v>13000</v>
      </c>
      <c r="I3593" s="317">
        <f>I3594+I3596</f>
        <v>13000</v>
      </c>
      <c r="J3593" s="317">
        <f>J3594+J3596</f>
        <v>0</v>
      </c>
      <c r="K3593" s="317">
        <f t="shared" si="1451"/>
        <v>0</v>
      </c>
    </row>
    <row r="3594" spans="1:11" s="152" customFormat="1" x14ac:dyDescent="0.2">
      <c r="A3594" s="326" t="s">
        <v>946</v>
      </c>
      <c r="B3594" s="326" t="s">
        <v>844</v>
      </c>
      <c r="C3594" s="327">
        <v>559</v>
      </c>
      <c r="D3594" s="322"/>
      <c r="E3594" s="187">
        <v>311</v>
      </c>
      <c r="F3594" s="230"/>
      <c r="G3594" s="328"/>
      <c r="H3594" s="199">
        <f>H3595</f>
        <v>11000</v>
      </c>
      <c r="I3594" s="199">
        <f>I3595</f>
        <v>11000</v>
      </c>
      <c r="J3594" s="199">
        <f>J3595</f>
        <v>0</v>
      </c>
      <c r="K3594" s="199">
        <f t="shared" si="1451"/>
        <v>0</v>
      </c>
    </row>
    <row r="3595" spans="1:11" ht="15" x14ac:dyDescent="0.2">
      <c r="A3595" s="213" t="s">
        <v>946</v>
      </c>
      <c r="B3595" s="213" t="s">
        <v>844</v>
      </c>
      <c r="C3595" s="214">
        <v>559</v>
      </c>
      <c r="D3595" s="215" t="s">
        <v>25</v>
      </c>
      <c r="E3595" s="188">
        <v>3111</v>
      </c>
      <c r="F3595" s="228" t="s">
        <v>19</v>
      </c>
      <c r="H3595" s="222">
        <v>11000</v>
      </c>
      <c r="I3595" s="222">
        <v>11000</v>
      </c>
      <c r="J3595" s="222"/>
      <c r="K3595" s="222">
        <f t="shared" si="1451"/>
        <v>0</v>
      </c>
    </row>
    <row r="3596" spans="1:11" x14ac:dyDescent="0.2">
      <c r="A3596" s="326" t="s">
        <v>946</v>
      </c>
      <c r="B3596" s="326" t="s">
        <v>844</v>
      </c>
      <c r="C3596" s="327">
        <v>559</v>
      </c>
      <c r="D3596" s="322"/>
      <c r="E3596" s="187">
        <v>313</v>
      </c>
      <c r="F3596" s="230"/>
      <c r="G3596" s="328"/>
      <c r="H3596" s="199">
        <f t="shared" ref="H3596:J3596" si="1454">H3597</f>
        <v>2000</v>
      </c>
      <c r="I3596" s="199">
        <f t="shared" si="1454"/>
        <v>2000</v>
      </c>
      <c r="J3596" s="199">
        <f t="shared" si="1454"/>
        <v>0</v>
      </c>
      <c r="K3596" s="199">
        <f t="shared" si="1451"/>
        <v>0</v>
      </c>
    </row>
    <row r="3597" spans="1:11" s="152" customFormat="1" x14ac:dyDescent="0.2">
      <c r="A3597" s="213" t="s">
        <v>946</v>
      </c>
      <c r="B3597" s="213" t="s">
        <v>844</v>
      </c>
      <c r="C3597" s="214">
        <v>559</v>
      </c>
      <c r="D3597" s="215" t="s">
        <v>25</v>
      </c>
      <c r="E3597" s="188">
        <v>3132</v>
      </c>
      <c r="F3597" s="228" t="s">
        <v>280</v>
      </c>
      <c r="G3597" s="208"/>
      <c r="H3597" s="222">
        <v>2000</v>
      </c>
      <c r="I3597" s="222">
        <v>2000</v>
      </c>
      <c r="J3597" s="222"/>
      <c r="K3597" s="222">
        <f t="shared" si="1451"/>
        <v>0</v>
      </c>
    </row>
    <row r="3598" spans="1:11" x14ac:dyDescent="0.2">
      <c r="A3598" s="330" t="s">
        <v>946</v>
      </c>
      <c r="B3598" s="330" t="s">
        <v>844</v>
      </c>
      <c r="C3598" s="285">
        <v>559</v>
      </c>
      <c r="D3598" s="330"/>
      <c r="E3598" s="286">
        <v>32</v>
      </c>
      <c r="F3598" s="287"/>
      <c r="G3598" s="287"/>
      <c r="H3598" s="317">
        <f t="shared" ref="H3598:J3599" si="1455">H3599</f>
        <v>2000</v>
      </c>
      <c r="I3598" s="317">
        <f t="shared" si="1455"/>
        <v>2000</v>
      </c>
      <c r="J3598" s="317">
        <f t="shared" si="1455"/>
        <v>0</v>
      </c>
      <c r="K3598" s="317">
        <f t="shared" si="1451"/>
        <v>0</v>
      </c>
    </row>
    <row r="3599" spans="1:11" x14ac:dyDescent="0.2">
      <c r="A3599" s="326" t="s">
        <v>946</v>
      </c>
      <c r="B3599" s="326" t="s">
        <v>844</v>
      </c>
      <c r="C3599" s="327">
        <v>559</v>
      </c>
      <c r="D3599" s="322"/>
      <c r="E3599" s="187">
        <v>322</v>
      </c>
      <c r="F3599" s="230"/>
      <c r="G3599" s="328"/>
      <c r="H3599" s="199">
        <f t="shared" si="1455"/>
        <v>2000</v>
      </c>
      <c r="I3599" s="199">
        <f t="shared" si="1455"/>
        <v>2000</v>
      </c>
      <c r="J3599" s="199">
        <f t="shared" si="1455"/>
        <v>0</v>
      </c>
      <c r="K3599" s="199">
        <f t="shared" si="1451"/>
        <v>0</v>
      </c>
    </row>
    <row r="3600" spans="1:11" ht="15" x14ac:dyDescent="0.2">
      <c r="A3600" s="213" t="s">
        <v>946</v>
      </c>
      <c r="B3600" s="213" t="s">
        <v>844</v>
      </c>
      <c r="C3600" s="214">
        <v>559</v>
      </c>
      <c r="D3600" s="215" t="s">
        <v>25</v>
      </c>
      <c r="E3600" s="188">
        <v>3221</v>
      </c>
      <c r="F3600" s="228" t="s">
        <v>146</v>
      </c>
      <c r="H3600" s="222">
        <v>2000</v>
      </c>
      <c r="I3600" s="222">
        <v>2000</v>
      </c>
      <c r="J3600" s="222"/>
      <c r="K3600" s="222">
        <f t="shared" si="1451"/>
        <v>0</v>
      </c>
    </row>
    <row r="3601" spans="1:11" ht="67.5" x14ac:dyDescent="0.2">
      <c r="A3601" s="296" t="s">
        <v>946</v>
      </c>
      <c r="B3601" s="296" t="s">
        <v>846</v>
      </c>
      <c r="C3601" s="296"/>
      <c r="D3601" s="296"/>
      <c r="E3601" s="297"/>
      <c r="F3601" s="299" t="s">
        <v>845</v>
      </c>
      <c r="G3601" s="300" t="s">
        <v>688</v>
      </c>
      <c r="H3601" s="301">
        <f>H3602+H3616+H3621+H3607+H3624+H3627+H3610+H3613</f>
        <v>345000</v>
      </c>
      <c r="I3601" s="301">
        <f>I3602+I3616+I3621+I3607+I3624+I3627+I3610+I3613</f>
        <v>11000</v>
      </c>
      <c r="J3601" s="301">
        <f>J3602+J3616+J3621+J3607+J3624+J3627+J3610+J3613</f>
        <v>57000</v>
      </c>
      <c r="K3601" s="301">
        <f t="shared" si="1451"/>
        <v>391000</v>
      </c>
    </row>
    <row r="3602" spans="1:11" s="152" customFormat="1" x14ac:dyDescent="0.2">
      <c r="A3602" s="330" t="s">
        <v>946</v>
      </c>
      <c r="B3602" s="330" t="s">
        <v>846</v>
      </c>
      <c r="C3602" s="285">
        <v>43</v>
      </c>
      <c r="D3602" s="330"/>
      <c r="E3602" s="286">
        <v>31</v>
      </c>
      <c r="F3602" s="287"/>
      <c r="G3602" s="287"/>
      <c r="H3602" s="317">
        <f>H3603+H3605</f>
        <v>5000</v>
      </c>
      <c r="I3602" s="317">
        <f>I3603+I3605</f>
        <v>2000</v>
      </c>
      <c r="J3602" s="317">
        <f>J3603+J3605</f>
        <v>0</v>
      </c>
      <c r="K3602" s="317">
        <f t="shared" si="1451"/>
        <v>3000</v>
      </c>
    </row>
    <row r="3603" spans="1:11" x14ac:dyDescent="0.2">
      <c r="A3603" s="326" t="s">
        <v>946</v>
      </c>
      <c r="B3603" s="326" t="s">
        <v>846</v>
      </c>
      <c r="C3603" s="327">
        <v>43</v>
      </c>
      <c r="D3603" s="322"/>
      <c r="E3603" s="187">
        <v>311</v>
      </c>
      <c r="F3603" s="230"/>
      <c r="G3603" s="328"/>
      <c r="H3603" s="199">
        <f>H3604</f>
        <v>4000</v>
      </c>
      <c r="I3603" s="199">
        <f>I3604</f>
        <v>2000</v>
      </c>
      <c r="J3603" s="199">
        <f>J3604</f>
        <v>0</v>
      </c>
      <c r="K3603" s="199">
        <f t="shared" si="1451"/>
        <v>2000</v>
      </c>
    </row>
    <row r="3604" spans="1:11" ht="15" x14ac:dyDescent="0.2">
      <c r="A3604" s="213" t="s">
        <v>946</v>
      </c>
      <c r="B3604" s="213" t="s">
        <v>846</v>
      </c>
      <c r="C3604" s="214">
        <v>43</v>
      </c>
      <c r="D3604" s="215" t="s">
        <v>25</v>
      </c>
      <c r="E3604" s="188">
        <v>3111</v>
      </c>
      <c r="F3604" s="228" t="s">
        <v>19</v>
      </c>
      <c r="H3604" s="222">
        <v>4000</v>
      </c>
      <c r="I3604" s="222">
        <v>2000</v>
      </c>
      <c r="J3604" s="222"/>
      <c r="K3604" s="222">
        <f t="shared" si="1451"/>
        <v>2000</v>
      </c>
    </row>
    <row r="3605" spans="1:11" x14ac:dyDescent="0.2">
      <c r="A3605" s="326" t="s">
        <v>946</v>
      </c>
      <c r="B3605" s="326" t="s">
        <v>846</v>
      </c>
      <c r="C3605" s="327">
        <v>43</v>
      </c>
      <c r="D3605" s="322"/>
      <c r="E3605" s="187">
        <v>313</v>
      </c>
      <c r="F3605" s="230"/>
      <c r="G3605" s="328"/>
      <c r="H3605" s="199">
        <f t="shared" ref="H3605:J3605" si="1456">H3606</f>
        <v>1000</v>
      </c>
      <c r="I3605" s="199">
        <f t="shared" si="1456"/>
        <v>0</v>
      </c>
      <c r="J3605" s="199">
        <f t="shared" si="1456"/>
        <v>0</v>
      </c>
      <c r="K3605" s="199">
        <f t="shared" si="1451"/>
        <v>1000</v>
      </c>
    </row>
    <row r="3606" spans="1:11" ht="15" x14ac:dyDescent="0.2">
      <c r="A3606" s="213" t="s">
        <v>946</v>
      </c>
      <c r="B3606" s="213" t="s">
        <v>846</v>
      </c>
      <c r="C3606" s="214">
        <v>43</v>
      </c>
      <c r="D3606" s="215" t="s">
        <v>25</v>
      </c>
      <c r="E3606" s="188">
        <v>3132</v>
      </c>
      <c r="F3606" s="228" t="s">
        <v>280</v>
      </c>
      <c r="H3606" s="222">
        <v>1000</v>
      </c>
      <c r="I3606" s="222"/>
      <c r="J3606" s="222"/>
      <c r="K3606" s="222">
        <f t="shared" si="1451"/>
        <v>1000</v>
      </c>
    </row>
    <row r="3607" spans="1:11" x14ac:dyDescent="0.2">
      <c r="A3607" s="330" t="s">
        <v>946</v>
      </c>
      <c r="B3607" s="330" t="s">
        <v>846</v>
      </c>
      <c r="C3607" s="285">
        <v>43</v>
      </c>
      <c r="D3607" s="330"/>
      <c r="E3607" s="286">
        <v>32</v>
      </c>
      <c r="F3607" s="287"/>
      <c r="G3607" s="287"/>
      <c r="H3607" s="317">
        <f t="shared" ref="H3607:J3608" si="1457">H3608</f>
        <v>1000</v>
      </c>
      <c r="I3607" s="317">
        <f t="shared" si="1457"/>
        <v>1000</v>
      </c>
      <c r="J3607" s="317">
        <f t="shared" si="1457"/>
        <v>0</v>
      </c>
      <c r="K3607" s="317">
        <f t="shared" si="1451"/>
        <v>0</v>
      </c>
    </row>
    <row r="3608" spans="1:11" x14ac:dyDescent="0.2">
      <c r="A3608" s="326" t="s">
        <v>946</v>
      </c>
      <c r="B3608" s="326" t="s">
        <v>846</v>
      </c>
      <c r="C3608" s="327">
        <v>43</v>
      </c>
      <c r="D3608" s="322"/>
      <c r="E3608" s="187">
        <v>322</v>
      </c>
      <c r="F3608" s="230"/>
      <c r="G3608" s="328"/>
      <c r="H3608" s="199">
        <f t="shared" si="1457"/>
        <v>1000</v>
      </c>
      <c r="I3608" s="199">
        <f t="shared" si="1457"/>
        <v>1000</v>
      </c>
      <c r="J3608" s="199">
        <f t="shared" si="1457"/>
        <v>0</v>
      </c>
      <c r="K3608" s="199">
        <f t="shared" si="1451"/>
        <v>0</v>
      </c>
    </row>
    <row r="3609" spans="1:11" ht="15" x14ac:dyDescent="0.2">
      <c r="A3609" s="213" t="s">
        <v>946</v>
      </c>
      <c r="B3609" s="213" t="s">
        <v>846</v>
      </c>
      <c r="C3609" s="214">
        <v>43</v>
      </c>
      <c r="D3609" s="215" t="s">
        <v>25</v>
      </c>
      <c r="E3609" s="188">
        <v>3221</v>
      </c>
      <c r="F3609" s="228" t="s">
        <v>146</v>
      </c>
      <c r="H3609" s="222">
        <v>1000</v>
      </c>
      <c r="I3609" s="222">
        <v>1000</v>
      </c>
      <c r="J3609" s="222"/>
      <c r="K3609" s="222">
        <f t="shared" si="1451"/>
        <v>0</v>
      </c>
    </row>
    <row r="3610" spans="1:11" s="152" customFormat="1" x14ac:dyDescent="0.2">
      <c r="A3610" s="330" t="s">
        <v>946</v>
      </c>
      <c r="B3610" s="330" t="s">
        <v>846</v>
      </c>
      <c r="C3610" s="285">
        <v>43</v>
      </c>
      <c r="D3610" s="330"/>
      <c r="E3610" s="286">
        <v>42</v>
      </c>
      <c r="F3610" s="287"/>
      <c r="G3610" s="287"/>
      <c r="H3610" s="317">
        <f t="shared" ref="H3610:J3611" si="1458">H3611</f>
        <v>0</v>
      </c>
      <c r="I3610" s="317">
        <f t="shared" si="1458"/>
        <v>0</v>
      </c>
      <c r="J3610" s="317">
        <f t="shared" si="1458"/>
        <v>38000</v>
      </c>
      <c r="K3610" s="317">
        <f t="shared" si="1451"/>
        <v>38000</v>
      </c>
    </row>
    <row r="3611" spans="1:11" x14ac:dyDescent="0.2">
      <c r="A3611" s="326" t="s">
        <v>946</v>
      </c>
      <c r="B3611" s="326" t="s">
        <v>846</v>
      </c>
      <c r="C3611" s="327">
        <v>43</v>
      </c>
      <c r="D3611" s="322"/>
      <c r="E3611" s="187">
        <v>426</v>
      </c>
      <c r="F3611" s="230"/>
      <c r="G3611" s="328"/>
      <c r="H3611" s="199">
        <f t="shared" si="1458"/>
        <v>0</v>
      </c>
      <c r="I3611" s="199">
        <f t="shared" si="1458"/>
        <v>0</v>
      </c>
      <c r="J3611" s="199">
        <f t="shared" si="1458"/>
        <v>38000</v>
      </c>
      <c r="K3611" s="199">
        <f t="shared" si="1451"/>
        <v>38000</v>
      </c>
    </row>
    <row r="3612" spans="1:11" ht="15" x14ac:dyDescent="0.2">
      <c r="A3612" s="213" t="s">
        <v>946</v>
      </c>
      <c r="B3612" s="213" t="s">
        <v>846</v>
      </c>
      <c r="C3612" s="214">
        <v>43</v>
      </c>
      <c r="D3612" s="215" t="s">
        <v>25</v>
      </c>
      <c r="E3612" s="188">
        <v>4262</v>
      </c>
      <c r="F3612" s="228" t="s">
        <v>135</v>
      </c>
      <c r="H3612" s="222">
        <v>0</v>
      </c>
      <c r="I3612" s="222"/>
      <c r="J3612" s="222">
        <v>38000</v>
      </c>
      <c r="K3612" s="222">
        <f t="shared" si="1451"/>
        <v>38000</v>
      </c>
    </row>
    <row r="3613" spans="1:11" x14ac:dyDescent="0.2">
      <c r="A3613" s="330" t="s">
        <v>946</v>
      </c>
      <c r="B3613" s="330" t="s">
        <v>846</v>
      </c>
      <c r="C3613" s="285">
        <v>43</v>
      </c>
      <c r="D3613" s="330"/>
      <c r="E3613" s="286">
        <v>45</v>
      </c>
      <c r="F3613" s="287"/>
      <c r="G3613" s="287"/>
      <c r="H3613" s="317">
        <f t="shared" ref="H3613:J3614" si="1459">H3614</f>
        <v>0</v>
      </c>
      <c r="I3613" s="317">
        <f t="shared" si="1459"/>
        <v>0</v>
      </c>
      <c r="J3613" s="317">
        <f t="shared" si="1459"/>
        <v>19000</v>
      </c>
      <c r="K3613" s="317">
        <f t="shared" si="1451"/>
        <v>19000</v>
      </c>
    </row>
    <row r="3614" spans="1:11" x14ac:dyDescent="0.2">
      <c r="A3614" s="326" t="s">
        <v>946</v>
      </c>
      <c r="B3614" s="326" t="s">
        <v>846</v>
      </c>
      <c r="C3614" s="327">
        <v>43</v>
      </c>
      <c r="D3614" s="322"/>
      <c r="E3614" s="187">
        <v>454</v>
      </c>
      <c r="F3614" s="230"/>
      <c r="G3614" s="328"/>
      <c r="H3614" s="199">
        <f t="shared" si="1459"/>
        <v>0</v>
      </c>
      <c r="I3614" s="199">
        <f t="shared" si="1459"/>
        <v>0</v>
      </c>
      <c r="J3614" s="199">
        <f t="shared" si="1459"/>
        <v>19000</v>
      </c>
      <c r="K3614" s="199">
        <f t="shared" si="1451"/>
        <v>19000</v>
      </c>
    </row>
    <row r="3615" spans="1:11" ht="30" x14ac:dyDescent="0.2">
      <c r="A3615" s="213" t="s">
        <v>946</v>
      </c>
      <c r="B3615" s="213" t="s">
        <v>846</v>
      </c>
      <c r="C3615" s="214">
        <v>43</v>
      </c>
      <c r="D3615" s="215" t="s">
        <v>25</v>
      </c>
      <c r="E3615" s="188">
        <v>4541</v>
      </c>
      <c r="F3615" s="228" t="s">
        <v>791</v>
      </c>
      <c r="H3615" s="222">
        <v>0</v>
      </c>
      <c r="I3615" s="222"/>
      <c r="J3615" s="222">
        <v>19000</v>
      </c>
      <c r="K3615" s="222">
        <f t="shared" si="1451"/>
        <v>19000</v>
      </c>
    </row>
    <row r="3616" spans="1:11" x14ac:dyDescent="0.2">
      <c r="A3616" s="330" t="s">
        <v>946</v>
      </c>
      <c r="B3616" s="330" t="s">
        <v>846</v>
      </c>
      <c r="C3616" s="285">
        <v>559</v>
      </c>
      <c r="D3616" s="330"/>
      <c r="E3616" s="286">
        <v>31</v>
      </c>
      <c r="F3616" s="287"/>
      <c r="G3616" s="287"/>
      <c r="H3616" s="317">
        <f>H3617+H3619</f>
        <v>17000</v>
      </c>
      <c r="I3616" s="317">
        <f>I3617+I3619</f>
        <v>4000</v>
      </c>
      <c r="J3616" s="317">
        <f>J3617+J3619</f>
        <v>0</v>
      </c>
      <c r="K3616" s="317">
        <f t="shared" si="1451"/>
        <v>13000</v>
      </c>
    </row>
    <row r="3617" spans="1:11" x14ac:dyDescent="0.2">
      <c r="A3617" s="326" t="s">
        <v>946</v>
      </c>
      <c r="B3617" s="326" t="s">
        <v>846</v>
      </c>
      <c r="C3617" s="327">
        <v>559</v>
      </c>
      <c r="D3617" s="322"/>
      <c r="E3617" s="187">
        <v>311</v>
      </c>
      <c r="F3617" s="230"/>
      <c r="G3617" s="328"/>
      <c r="H3617" s="199">
        <f>H3618</f>
        <v>14000</v>
      </c>
      <c r="I3617" s="199">
        <f>I3618</f>
        <v>3000</v>
      </c>
      <c r="J3617" s="199">
        <f>J3618</f>
        <v>0</v>
      </c>
      <c r="K3617" s="199">
        <f t="shared" si="1451"/>
        <v>11000</v>
      </c>
    </row>
    <row r="3618" spans="1:11" ht="15" x14ac:dyDescent="0.2">
      <c r="A3618" s="213" t="s">
        <v>946</v>
      </c>
      <c r="B3618" s="213" t="s">
        <v>846</v>
      </c>
      <c r="C3618" s="214">
        <v>559</v>
      </c>
      <c r="D3618" s="215" t="s">
        <v>25</v>
      </c>
      <c r="E3618" s="188">
        <v>3111</v>
      </c>
      <c r="F3618" s="228" t="s">
        <v>19</v>
      </c>
      <c r="H3618" s="222">
        <v>14000</v>
      </c>
      <c r="I3618" s="222">
        <v>3000</v>
      </c>
      <c r="J3618" s="222"/>
      <c r="K3618" s="222">
        <f t="shared" si="1451"/>
        <v>11000</v>
      </c>
    </row>
    <row r="3619" spans="1:11" s="152" customFormat="1" x14ac:dyDescent="0.2">
      <c r="A3619" s="326" t="s">
        <v>946</v>
      </c>
      <c r="B3619" s="326" t="s">
        <v>846</v>
      </c>
      <c r="C3619" s="327">
        <v>559</v>
      </c>
      <c r="D3619" s="322"/>
      <c r="E3619" s="187">
        <v>313</v>
      </c>
      <c r="F3619" s="230"/>
      <c r="G3619" s="328"/>
      <c r="H3619" s="199">
        <f t="shared" ref="H3619:J3619" si="1460">H3620</f>
        <v>3000</v>
      </c>
      <c r="I3619" s="199">
        <f t="shared" si="1460"/>
        <v>1000</v>
      </c>
      <c r="J3619" s="199">
        <f t="shared" si="1460"/>
        <v>0</v>
      </c>
      <c r="K3619" s="199">
        <f t="shared" si="1451"/>
        <v>2000</v>
      </c>
    </row>
    <row r="3620" spans="1:11" ht="15" x14ac:dyDescent="0.2">
      <c r="A3620" s="213" t="s">
        <v>946</v>
      </c>
      <c r="B3620" s="213" t="s">
        <v>846</v>
      </c>
      <c r="C3620" s="214">
        <v>559</v>
      </c>
      <c r="D3620" s="215" t="s">
        <v>25</v>
      </c>
      <c r="E3620" s="188">
        <v>3132</v>
      </c>
      <c r="F3620" s="228" t="s">
        <v>280</v>
      </c>
      <c r="H3620" s="222">
        <v>3000</v>
      </c>
      <c r="I3620" s="222">
        <v>1000</v>
      </c>
      <c r="J3620" s="222"/>
      <c r="K3620" s="222">
        <f t="shared" si="1451"/>
        <v>2000</v>
      </c>
    </row>
    <row r="3621" spans="1:11" x14ac:dyDescent="0.2">
      <c r="A3621" s="330" t="s">
        <v>946</v>
      </c>
      <c r="B3621" s="330" t="s">
        <v>846</v>
      </c>
      <c r="C3621" s="285">
        <v>559</v>
      </c>
      <c r="D3621" s="330"/>
      <c r="E3621" s="286">
        <v>32</v>
      </c>
      <c r="F3621" s="287"/>
      <c r="G3621" s="287"/>
      <c r="H3621" s="317">
        <f t="shared" ref="H3621:J3622" si="1461">H3622</f>
        <v>4000</v>
      </c>
      <c r="I3621" s="317">
        <f t="shared" si="1461"/>
        <v>4000</v>
      </c>
      <c r="J3621" s="317">
        <f t="shared" si="1461"/>
        <v>0</v>
      </c>
      <c r="K3621" s="317">
        <f t="shared" si="1451"/>
        <v>0</v>
      </c>
    </row>
    <row r="3622" spans="1:11" x14ac:dyDescent="0.2">
      <c r="A3622" s="326" t="s">
        <v>946</v>
      </c>
      <c r="B3622" s="326" t="s">
        <v>846</v>
      </c>
      <c r="C3622" s="327">
        <v>559</v>
      </c>
      <c r="D3622" s="322"/>
      <c r="E3622" s="187">
        <v>322</v>
      </c>
      <c r="F3622" s="230"/>
      <c r="G3622" s="328"/>
      <c r="H3622" s="199">
        <f t="shared" si="1461"/>
        <v>4000</v>
      </c>
      <c r="I3622" s="199">
        <f t="shared" si="1461"/>
        <v>4000</v>
      </c>
      <c r="J3622" s="199">
        <f t="shared" si="1461"/>
        <v>0</v>
      </c>
      <c r="K3622" s="199">
        <f t="shared" si="1451"/>
        <v>0</v>
      </c>
    </row>
    <row r="3623" spans="1:11" ht="15" x14ac:dyDescent="0.2">
      <c r="A3623" s="213" t="s">
        <v>946</v>
      </c>
      <c r="B3623" s="213" t="s">
        <v>846</v>
      </c>
      <c r="C3623" s="214">
        <v>559</v>
      </c>
      <c r="D3623" s="215" t="s">
        <v>25</v>
      </c>
      <c r="E3623" s="188">
        <v>3221</v>
      </c>
      <c r="F3623" s="228" t="s">
        <v>146</v>
      </c>
      <c r="H3623" s="222">
        <v>4000</v>
      </c>
      <c r="I3623" s="222">
        <v>4000</v>
      </c>
      <c r="J3623" s="222"/>
      <c r="K3623" s="222">
        <f t="shared" si="1451"/>
        <v>0</v>
      </c>
    </row>
    <row r="3624" spans="1:11" x14ac:dyDescent="0.2">
      <c r="A3624" s="330" t="s">
        <v>946</v>
      </c>
      <c r="B3624" s="330" t="s">
        <v>846</v>
      </c>
      <c r="C3624" s="285">
        <v>559</v>
      </c>
      <c r="D3624" s="330"/>
      <c r="E3624" s="286">
        <v>42</v>
      </c>
      <c r="F3624" s="287"/>
      <c r="G3624" s="287"/>
      <c r="H3624" s="317">
        <f t="shared" ref="H3624:J3625" si="1462">H3625</f>
        <v>211000</v>
      </c>
      <c r="I3624" s="317">
        <f t="shared" si="1462"/>
        <v>0</v>
      </c>
      <c r="J3624" s="317">
        <f t="shared" si="1462"/>
        <v>0</v>
      </c>
      <c r="K3624" s="317">
        <f t="shared" si="1451"/>
        <v>211000</v>
      </c>
    </row>
    <row r="3625" spans="1:11" s="152" customFormat="1" x14ac:dyDescent="0.2">
      <c r="A3625" s="326" t="s">
        <v>946</v>
      </c>
      <c r="B3625" s="326" t="s">
        <v>846</v>
      </c>
      <c r="C3625" s="327">
        <v>559</v>
      </c>
      <c r="D3625" s="322"/>
      <c r="E3625" s="364">
        <v>426</v>
      </c>
      <c r="F3625" s="230"/>
      <c r="G3625" s="328"/>
      <c r="H3625" s="199">
        <f t="shared" si="1462"/>
        <v>211000</v>
      </c>
      <c r="I3625" s="199">
        <f t="shared" si="1462"/>
        <v>0</v>
      </c>
      <c r="J3625" s="199">
        <f t="shared" si="1462"/>
        <v>0</v>
      </c>
      <c r="K3625" s="199">
        <f t="shared" si="1451"/>
        <v>211000</v>
      </c>
    </row>
    <row r="3626" spans="1:11" ht="15" x14ac:dyDescent="0.2">
      <c r="A3626" s="213" t="s">
        <v>946</v>
      </c>
      <c r="B3626" s="213" t="s">
        <v>846</v>
      </c>
      <c r="C3626" s="214">
        <v>559</v>
      </c>
      <c r="D3626" s="215" t="s">
        <v>25</v>
      </c>
      <c r="E3626" s="365">
        <v>4262</v>
      </c>
      <c r="F3626" s="363" t="s">
        <v>135</v>
      </c>
      <c r="H3626" s="222">
        <v>211000</v>
      </c>
      <c r="I3626" s="222"/>
      <c r="J3626" s="222"/>
      <c r="K3626" s="222">
        <f t="shared" si="1451"/>
        <v>211000</v>
      </c>
    </row>
    <row r="3627" spans="1:11" x14ac:dyDescent="0.2">
      <c r="A3627" s="330" t="s">
        <v>946</v>
      </c>
      <c r="B3627" s="330" t="s">
        <v>846</v>
      </c>
      <c r="C3627" s="285">
        <v>559</v>
      </c>
      <c r="D3627" s="330"/>
      <c r="E3627" s="286">
        <v>45</v>
      </c>
      <c r="F3627" s="287"/>
      <c r="G3627" s="287"/>
      <c r="H3627" s="317">
        <f t="shared" ref="H3627:J3628" si="1463">H3628</f>
        <v>107000</v>
      </c>
      <c r="I3627" s="317">
        <f t="shared" si="1463"/>
        <v>0</v>
      </c>
      <c r="J3627" s="317">
        <f t="shared" si="1463"/>
        <v>0</v>
      </c>
      <c r="K3627" s="317">
        <f t="shared" si="1451"/>
        <v>107000</v>
      </c>
    </row>
    <row r="3628" spans="1:11" s="152" customFormat="1" x14ac:dyDescent="0.2">
      <c r="A3628" s="326" t="s">
        <v>946</v>
      </c>
      <c r="B3628" s="326" t="s">
        <v>846</v>
      </c>
      <c r="C3628" s="327">
        <v>559</v>
      </c>
      <c r="D3628" s="322"/>
      <c r="E3628" s="187">
        <v>454</v>
      </c>
      <c r="F3628" s="230"/>
      <c r="G3628" s="328"/>
      <c r="H3628" s="199">
        <f t="shared" si="1463"/>
        <v>107000</v>
      </c>
      <c r="I3628" s="199">
        <f t="shared" si="1463"/>
        <v>0</v>
      </c>
      <c r="J3628" s="199">
        <f t="shared" si="1463"/>
        <v>0</v>
      </c>
      <c r="K3628" s="199">
        <f t="shared" si="1451"/>
        <v>107000</v>
      </c>
    </row>
    <row r="3629" spans="1:11" ht="30" x14ac:dyDescent="0.2">
      <c r="A3629" s="213" t="s">
        <v>946</v>
      </c>
      <c r="B3629" s="213" t="s">
        <v>846</v>
      </c>
      <c r="C3629" s="214">
        <v>559</v>
      </c>
      <c r="D3629" s="215" t="s">
        <v>25</v>
      </c>
      <c r="E3629" s="362">
        <v>4541</v>
      </c>
      <c r="F3629" s="363" t="s">
        <v>791</v>
      </c>
      <c r="H3629" s="222">
        <v>107000</v>
      </c>
      <c r="I3629" s="222"/>
      <c r="J3629" s="222"/>
      <c r="K3629" s="222">
        <f t="shared" si="1451"/>
        <v>107000</v>
      </c>
    </row>
    <row r="3630" spans="1:11" s="152" customFormat="1" x14ac:dyDescent="0.2">
      <c r="A3630" s="396" t="s">
        <v>941</v>
      </c>
      <c r="B3630" s="424" t="s">
        <v>753</v>
      </c>
      <c r="C3630" s="424"/>
      <c r="D3630" s="424"/>
      <c r="E3630" s="424"/>
      <c r="F3630" s="233" t="s">
        <v>740</v>
      </c>
      <c r="G3630" s="180"/>
      <c r="H3630" s="151">
        <f>H3631+H3681+H3704+H3733+H3768+H3791</f>
        <v>21610000</v>
      </c>
      <c r="I3630" s="151">
        <f t="shared" ref="I3630:J3630" si="1464">I3631+I3681+I3704+I3733+I3768+I3791</f>
        <v>0</v>
      </c>
      <c r="J3630" s="151">
        <f t="shared" si="1464"/>
        <v>3417000</v>
      </c>
      <c r="K3630" s="151">
        <f t="shared" si="1451"/>
        <v>25027000</v>
      </c>
    </row>
    <row r="3631" spans="1:11" ht="67.5" x14ac:dyDescent="0.2">
      <c r="A3631" s="296" t="s">
        <v>941</v>
      </c>
      <c r="B3631" s="296" t="s">
        <v>904</v>
      </c>
      <c r="C3631" s="296"/>
      <c r="D3631" s="296"/>
      <c r="E3631" s="297"/>
      <c r="F3631" s="299" t="s">
        <v>85</v>
      </c>
      <c r="G3631" s="300" t="s">
        <v>688</v>
      </c>
      <c r="H3631" s="301">
        <f>H3632+H3640+H3668+H3677+H3674</f>
        <v>14015000</v>
      </c>
      <c r="I3631" s="301">
        <f t="shared" ref="I3631:J3631" si="1465">I3632+I3640+I3668+I3677+I3674</f>
        <v>0</v>
      </c>
      <c r="J3631" s="301">
        <f t="shared" si="1465"/>
        <v>130000</v>
      </c>
      <c r="K3631" s="301">
        <f t="shared" si="1451"/>
        <v>14145000</v>
      </c>
    </row>
    <row r="3632" spans="1:11" x14ac:dyDescent="0.2">
      <c r="A3632" s="330" t="s">
        <v>941</v>
      </c>
      <c r="B3632" s="330" t="s">
        <v>904</v>
      </c>
      <c r="C3632" s="285">
        <v>43</v>
      </c>
      <c r="D3632" s="330"/>
      <c r="E3632" s="286">
        <v>31</v>
      </c>
      <c r="F3632" s="287"/>
      <c r="G3632" s="287"/>
      <c r="H3632" s="317">
        <f>H3633+H3636+H3638</f>
        <v>5900000</v>
      </c>
      <c r="I3632" s="317">
        <f>I3633+I3636+I3638</f>
        <v>0</v>
      </c>
      <c r="J3632" s="317">
        <f>J3633+J3636+J3638</f>
        <v>30000</v>
      </c>
      <c r="K3632" s="317">
        <f t="shared" si="1451"/>
        <v>5930000</v>
      </c>
    </row>
    <row r="3633" spans="1:11" s="152" customFormat="1" x14ac:dyDescent="0.2">
      <c r="A3633" s="326" t="s">
        <v>941</v>
      </c>
      <c r="B3633" s="326" t="s">
        <v>904</v>
      </c>
      <c r="C3633" s="327">
        <v>43</v>
      </c>
      <c r="D3633" s="322"/>
      <c r="E3633" s="187">
        <v>311</v>
      </c>
      <c r="F3633" s="230"/>
      <c r="G3633" s="328"/>
      <c r="H3633" s="199">
        <f>SUM(H3634:H3635)</f>
        <v>4700000</v>
      </c>
      <c r="I3633" s="199">
        <f t="shared" ref="I3633:J3633" si="1466">SUM(I3634:I3635)</f>
        <v>0</v>
      </c>
      <c r="J3633" s="199">
        <f t="shared" si="1466"/>
        <v>30000</v>
      </c>
      <c r="K3633" s="199">
        <f t="shared" si="1451"/>
        <v>4730000</v>
      </c>
    </row>
    <row r="3634" spans="1:11" ht="15" x14ac:dyDescent="0.2">
      <c r="A3634" s="213" t="s">
        <v>941</v>
      </c>
      <c r="B3634" s="213" t="s">
        <v>904</v>
      </c>
      <c r="C3634" s="214">
        <v>43</v>
      </c>
      <c r="D3634" s="215" t="s">
        <v>25</v>
      </c>
      <c r="E3634" s="188">
        <v>3111</v>
      </c>
      <c r="F3634" s="228" t="s">
        <v>19</v>
      </c>
      <c r="H3634" s="222">
        <v>4700000</v>
      </c>
      <c r="I3634" s="222"/>
      <c r="J3634" s="222"/>
      <c r="K3634" s="222">
        <f t="shared" si="1451"/>
        <v>4700000</v>
      </c>
    </row>
    <row r="3635" spans="1:11" ht="15" x14ac:dyDescent="0.2">
      <c r="A3635" s="213" t="s">
        <v>941</v>
      </c>
      <c r="B3635" s="213" t="s">
        <v>904</v>
      </c>
      <c r="C3635" s="214">
        <v>43</v>
      </c>
      <c r="D3635" s="215" t="s">
        <v>25</v>
      </c>
      <c r="E3635" s="188">
        <v>3112</v>
      </c>
      <c r="F3635" s="228" t="s">
        <v>640</v>
      </c>
      <c r="H3635" s="222"/>
      <c r="I3635" s="222"/>
      <c r="J3635" s="222">
        <v>30000</v>
      </c>
      <c r="K3635" s="222">
        <f t="shared" si="1451"/>
        <v>30000</v>
      </c>
    </row>
    <row r="3636" spans="1:11" x14ac:dyDescent="0.2">
      <c r="A3636" s="326" t="s">
        <v>941</v>
      </c>
      <c r="B3636" s="326" t="s">
        <v>904</v>
      </c>
      <c r="C3636" s="327">
        <v>43</v>
      </c>
      <c r="D3636" s="322"/>
      <c r="E3636" s="187">
        <v>312</v>
      </c>
      <c r="F3636" s="230"/>
      <c r="G3636" s="328"/>
      <c r="H3636" s="199">
        <f>H3637</f>
        <v>500000</v>
      </c>
      <c r="I3636" s="199">
        <f>I3637</f>
        <v>0</v>
      </c>
      <c r="J3636" s="199">
        <f>J3637</f>
        <v>0</v>
      </c>
      <c r="K3636" s="199">
        <f t="shared" si="1451"/>
        <v>500000</v>
      </c>
    </row>
    <row r="3637" spans="1:11" s="152" customFormat="1" x14ac:dyDescent="0.2">
      <c r="A3637" s="213" t="s">
        <v>941</v>
      </c>
      <c r="B3637" s="213" t="s">
        <v>904</v>
      </c>
      <c r="C3637" s="214">
        <v>43</v>
      </c>
      <c r="D3637" s="215" t="s">
        <v>25</v>
      </c>
      <c r="E3637" s="188">
        <v>3121</v>
      </c>
      <c r="F3637" s="228" t="s">
        <v>22</v>
      </c>
      <c r="G3637" s="208"/>
      <c r="H3637" s="222">
        <v>500000</v>
      </c>
      <c r="I3637" s="222"/>
      <c r="J3637" s="222"/>
      <c r="K3637" s="222">
        <f t="shared" si="1451"/>
        <v>500000</v>
      </c>
    </row>
    <row r="3638" spans="1:11" x14ac:dyDescent="0.2">
      <c r="A3638" s="326" t="s">
        <v>941</v>
      </c>
      <c r="B3638" s="326" t="s">
        <v>904</v>
      </c>
      <c r="C3638" s="327">
        <v>43</v>
      </c>
      <c r="D3638" s="322"/>
      <c r="E3638" s="187">
        <v>313</v>
      </c>
      <c r="F3638" s="230"/>
      <c r="G3638" s="328"/>
      <c r="H3638" s="199">
        <f>H3639</f>
        <v>700000</v>
      </c>
      <c r="I3638" s="199">
        <f>I3639</f>
        <v>0</v>
      </c>
      <c r="J3638" s="199">
        <f>J3639</f>
        <v>0</v>
      </c>
      <c r="K3638" s="199">
        <f t="shared" si="1451"/>
        <v>700000</v>
      </c>
    </row>
    <row r="3639" spans="1:11" ht="15" x14ac:dyDescent="0.2">
      <c r="A3639" s="213" t="s">
        <v>941</v>
      </c>
      <c r="B3639" s="213" t="s">
        <v>904</v>
      </c>
      <c r="C3639" s="214">
        <v>43</v>
      </c>
      <c r="D3639" s="215" t="s">
        <v>25</v>
      </c>
      <c r="E3639" s="188">
        <v>3132</v>
      </c>
      <c r="F3639" s="228" t="s">
        <v>280</v>
      </c>
      <c r="H3639" s="222">
        <v>700000</v>
      </c>
      <c r="I3639" s="222"/>
      <c r="J3639" s="222"/>
      <c r="K3639" s="222">
        <f t="shared" si="1451"/>
        <v>700000</v>
      </c>
    </row>
    <row r="3640" spans="1:11" s="152" customFormat="1" x14ac:dyDescent="0.2">
      <c r="A3640" s="330" t="s">
        <v>941</v>
      </c>
      <c r="B3640" s="330" t="s">
        <v>904</v>
      </c>
      <c r="C3640" s="285">
        <v>43</v>
      </c>
      <c r="D3640" s="330"/>
      <c r="E3640" s="286">
        <v>32</v>
      </c>
      <c r="F3640" s="287"/>
      <c r="G3640" s="287"/>
      <c r="H3640" s="317">
        <f>H3641+H3646+H3651+H3660</f>
        <v>7515000</v>
      </c>
      <c r="I3640" s="317">
        <f>I3641+I3646+I3651+I3660</f>
        <v>0</v>
      </c>
      <c r="J3640" s="317">
        <f>J3641+J3646+J3651+J3660</f>
        <v>0</v>
      </c>
      <c r="K3640" s="317">
        <f t="shared" si="1451"/>
        <v>7515000</v>
      </c>
    </row>
    <row r="3641" spans="1:11" x14ac:dyDescent="0.2">
      <c r="A3641" s="326" t="s">
        <v>941</v>
      </c>
      <c r="B3641" s="326" t="s">
        <v>904</v>
      </c>
      <c r="C3641" s="327">
        <v>43</v>
      </c>
      <c r="D3641" s="322"/>
      <c r="E3641" s="187">
        <v>321</v>
      </c>
      <c r="F3641" s="230"/>
      <c r="G3641" s="328"/>
      <c r="H3641" s="199">
        <f>H3642+H3643+H3644+H3645</f>
        <v>380000</v>
      </c>
      <c r="I3641" s="199">
        <f>I3642+I3643+I3644+I3645</f>
        <v>0</v>
      </c>
      <c r="J3641" s="199">
        <f>J3642+J3643+J3644+J3645</f>
        <v>0</v>
      </c>
      <c r="K3641" s="199">
        <f t="shared" si="1451"/>
        <v>380000</v>
      </c>
    </row>
    <row r="3642" spans="1:11" ht="15" x14ac:dyDescent="0.2">
      <c r="A3642" s="213" t="s">
        <v>941</v>
      </c>
      <c r="B3642" s="213" t="s">
        <v>904</v>
      </c>
      <c r="C3642" s="214">
        <v>43</v>
      </c>
      <c r="D3642" s="215" t="s">
        <v>25</v>
      </c>
      <c r="E3642" s="188">
        <v>3211</v>
      </c>
      <c r="F3642" s="228" t="s">
        <v>110</v>
      </c>
      <c r="H3642" s="222">
        <v>250000</v>
      </c>
      <c r="I3642" s="222"/>
      <c r="J3642" s="222"/>
      <c r="K3642" s="222">
        <f t="shared" si="1451"/>
        <v>250000</v>
      </c>
    </row>
    <row r="3643" spans="1:11" s="152" customFormat="1" ht="30" x14ac:dyDescent="0.2">
      <c r="A3643" s="213" t="s">
        <v>941</v>
      </c>
      <c r="B3643" s="213" t="s">
        <v>904</v>
      </c>
      <c r="C3643" s="214">
        <v>43</v>
      </c>
      <c r="D3643" s="215" t="s">
        <v>25</v>
      </c>
      <c r="E3643" s="188">
        <v>3212</v>
      </c>
      <c r="F3643" s="228" t="s">
        <v>111</v>
      </c>
      <c r="G3643" s="208"/>
      <c r="H3643" s="222">
        <v>70000</v>
      </c>
      <c r="I3643" s="222"/>
      <c r="J3643" s="222"/>
      <c r="K3643" s="222">
        <f t="shared" si="1451"/>
        <v>70000</v>
      </c>
    </row>
    <row r="3644" spans="1:11" ht="15" x14ac:dyDescent="0.2">
      <c r="A3644" s="213" t="s">
        <v>941</v>
      </c>
      <c r="B3644" s="213" t="s">
        <v>904</v>
      </c>
      <c r="C3644" s="214">
        <v>43</v>
      </c>
      <c r="D3644" s="215" t="s">
        <v>25</v>
      </c>
      <c r="E3644" s="188">
        <v>3213</v>
      </c>
      <c r="F3644" s="228" t="s">
        <v>112</v>
      </c>
      <c r="H3644" s="222">
        <v>50000</v>
      </c>
      <c r="I3644" s="222"/>
      <c r="J3644" s="222"/>
      <c r="K3644" s="222">
        <f t="shared" si="1451"/>
        <v>50000</v>
      </c>
    </row>
    <row r="3645" spans="1:11" s="152" customFormat="1" x14ac:dyDescent="0.2">
      <c r="A3645" s="213" t="s">
        <v>941</v>
      </c>
      <c r="B3645" s="213" t="s">
        <v>904</v>
      </c>
      <c r="C3645" s="214">
        <v>43</v>
      </c>
      <c r="D3645" s="215" t="s">
        <v>25</v>
      </c>
      <c r="E3645" s="188">
        <v>3214</v>
      </c>
      <c r="F3645" s="228" t="s">
        <v>234</v>
      </c>
      <c r="G3645" s="208"/>
      <c r="H3645" s="222">
        <v>10000</v>
      </c>
      <c r="I3645" s="222"/>
      <c r="J3645" s="222"/>
      <c r="K3645" s="222">
        <f t="shared" si="1451"/>
        <v>10000</v>
      </c>
    </row>
    <row r="3646" spans="1:11" x14ac:dyDescent="0.2">
      <c r="A3646" s="326" t="s">
        <v>941</v>
      </c>
      <c r="B3646" s="326" t="s">
        <v>904</v>
      </c>
      <c r="C3646" s="327">
        <v>43</v>
      </c>
      <c r="D3646" s="322"/>
      <c r="E3646" s="187">
        <v>322</v>
      </c>
      <c r="F3646" s="230"/>
      <c r="G3646" s="328"/>
      <c r="H3646" s="199">
        <f>H3647+H3648+H3649+H3650</f>
        <v>435000</v>
      </c>
      <c r="I3646" s="199">
        <f>I3647+I3648+I3649+I3650</f>
        <v>0</v>
      </c>
      <c r="J3646" s="199">
        <f>J3647+J3648+J3649+J3650</f>
        <v>0</v>
      </c>
      <c r="K3646" s="199">
        <f t="shared" si="1451"/>
        <v>435000</v>
      </c>
    </row>
    <row r="3647" spans="1:11" s="152" customFormat="1" x14ac:dyDescent="0.2">
      <c r="A3647" s="213" t="s">
        <v>941</v>
      </c>
      <c r="B3647" s="213" t="s">
        <v>904</v>
      </c>
      <c r="C3647" s="214">
        <v>43</v>
      </c>
      <c r="D3647" s="215" t="s">
        <v>25</v>
      </c>
      <c r="E3647" s="188">
        <v>3221</v>
      </c>
      <c r="F3647" s="228" t="s">
        <v>146</v>
      </c>
      <c r="G3647" s="208"/>
      <c r="H3647" s="222">
        <v>90000</v>
      </c>
      <c r="I3647" s="222"/>
      <c r="J3647" s="222"/>
      <c r="K3647" s="222">
        <f t="shared" si="1451"/>
        <v>90000</v>
      </c>
    </row>
    <row r="3648" spans="1:11" ht="15" x14ac:dyDescent="0.2">
      <c r="A3648" s="213" t="s">
        <v>941</v>
      </c>
      <c r="B3648" s="213" t="s">
        <v>904</v>
      </c>
      <c r="C3648" s="214">
        <v>43</v>
      </c>
      <c r="D3648" s="215" t="s">
        <v>25</v>
      </c>
      <c r="E3648" s="188">
        <v>3223</v>
      </c>
      <c r="F3648" s="228" t="s">
        <v>115</v>
      </c>
      <c r="H3648" s="222">
        <v>300000</v>
      </c>
      <c r="I3648" s="222"/>
      <c r="J3648" s="222"/>
      <c r="K3648" s="222">
        <f t="shared" si="1451"/>
        <v>300000</v>
      </c>
    </row>
    <row r="3649" spans="1:11" ht="15" x14ac:dyDescent="0.2">
      <c r="A3649" s="213" t="s">
        <v>941</v>
      </c>
      <c r="B3649" s="213" t="s">
        <v>904</v>
      </c>
      <c r="C3649" s="214">
        <v>43</v>
      </c>
      <c r="D3649" s="215" t="s">
        <v>25</v>
      </c>
      <c r="E3649" s="188">
        <v>3225</v>
      </c>
      <c r="F3649" s="228" t="s">
        <v>151</v>
      </c>
      <c r="H3649" s="222">
        <v>30000</v>
      </c>
      <c r="I3649" s="222"/>
      <c r="J3649" s="222"/>
      <c r="K3649" s="222">
        <f t="shared" si="1451"/>
        <v>30000</v>
      </c>
    </row>
    <row r="3650" spans="1:11" s="152" customFormat="1" x14ac:dyDescent="0.2">
      <c r="A3650" s="213" t="s">
        <v>941</v>
      </c>
      <c r="B3650" s="213" t="s">
        <v>904</v>
      </c>
      <c r="C3650" s="214">
        <v>43</v>
      </c>
      <c r="D3650" s="215" t="s">
        <v>25</v>
      </c>
      <c r="E3650" s="188">
        <v>3227</v>
      </c>
      <c r="F3650" s="228" t="s">
        <v>235</v>
      </c>
      <c r="G3650" s="208"/>
      <c r="H3650" s="222">
        <v>15000</v>
      </c>
      <c r="I3650" s="222"/>
      <c r="J3650" s="222"/>
      <c r="K3650" s="222">
        <f t="shared" si="1451"/>
        <v>15000</v>
      </c>
    </row>
    <row r="3651" spans="1:11" x14ac:dyDescent="0.2">
      <c r="A3651" s="326" t="s">
        <v>941</v>
      </c>
      <c r="B3651" s="326" t="s">
        <v>904</v>
      </c>
      <c r="C3651" s="327">
        <v>43</v>
      </c>
      <c r="D3651" s="322"/>
      <c r="E3651" s="187">
        <v>323</v>
      </c>
      <c r="F3651" s="230"/>
      <c r="G3651" s="328"/>
      <c r="H3651" s="199">
        <f>H3652+H3653+H3654+H3655+H3656+H3657+H3658+H3659</f>
        <v>5620000</v>
      </c>
      <c r="I3651" s="199">
        <f>I3652+I3653+I3654+I3655+I3656+I3657+I3658+I3659</f>
        <v>0</v>
      </c>
      <c r="J3651" s="199">
        <f>J3652+J3653+J3654+J3655+J3656+J3657+J3658+J3659</f>
        <v>0</v>
      </c>
      <c r="K3651" s="199">
        <f t="shared" ref="K3651:K3714" si="1467">H3651-I3651+J3651</f>
        <v>5620000</v>
      </c>
    </row>
    <row r="3652" spans="1:11" s="152" customFormat="1" x14ac:dyDescent="0.2">
      <c r="A3652" s="213" t="s">
        <v>941</v>
      </c>
      <c r="B3652" s="213" t="s">
        <v>904</v>
      </c>
      <c r="C3652" s="214">
        <v>43</v>
      </c>
      <c r="D3652" s="215" t="s">
        <v>25</v>
      </c>
      <c r="E3652" s="188">
        <v>3231</v>
      </c>
      <c r="F3652" s="228" t="s">
        <v>117</v>
      </c>
      <c r="G3652" s="208"/>
      <c r="H3652" s="222">
        <v>90000</v>
      </c>
      <c r="I3652" s="222"/>
      <c r="J3652" s="222"/>
      <c r="K3652" s="222">
        <f t="shared" si="1467"/>
        <v>90000</v>
      </c>
    </row>
    <row r="3653" spans="1:11" ht="15" x14ac:dyDescent="0.2">
      <c r="A3653" s="213" t="s">
        <v>941</v>
      </c>
      <c r="B3653" s="213" t="s">
        <v>904</v>
      </c>
      <c r="C3653" s="214">
        <v>43</v>
      </c>
      <c r="D3653" s="215" t="s">
        <v>25</v>
      </c>
      <c r="E3653" s="188">
        <v>3232</v>
      </c>
      <c r="F3653" s="228" t="s">
        <v>118</v>
      </c>
      <c r="H3653" s="222">
        <v>1100000</v>
      </c>
      <c r="I3653" s="222"/>
      <c r="J3653" s="222"/>
      <c r="K3653" s="222">
        <f t="shared" si="1467"/>
        <v>1100000</v>
      </c>
    </row>
    <row r="3654" spans="1:11" ht="15" x14ac:dyDescent="0.2">
      <c r="A3654" s="213" t="s">
        <v>941</v>
      </c>
      <c r="B3654" s="213" t="s">
        <v>904</v>
      </c>
      <c r="C3654" s="214">
        <v>43</v>
      </c>
      <c r="D3654" s="215" t="s">
        <v>25</v>
      </c>
      <c r="E3654" s="188">
        <v>3233</v>
      </c>
      <c r="F3654" s="228" t="s">
        <v>119</v>
      </c>
      <c r="H3654" s="222">
        <v>250000</v>
      </c>
      <c r="I3654" s="222"/>
      <c r="J3654" s="222"/>
      <c r="K3654" s="222">
        <f t="shared" si="1467"/>
        <v>250000</v>
      </c>
    </row>
    <row r="3655" spans="1:11" ht="15" x14ac:dyDescent="0.2">
      <c r="A3655" s="213" t="s">
        <v>941</v>
      </c>
      <c r="B3655" s="213" t="s">
        <v>904</v>
      </c>
      <c r="C3655" s="214">
        <v>43</v>
      </c>
      <c r="D3655" s="215" t="s">
        <v>25</v>
      </c>
      <c r="E3655" s="188">
        <v>3234</v>
      </c>
      <c r="F3655" s="228" t="s">
        <v>120</v>
      </c>
      <c r="H3655" s="222">
        <v>700000</v>
      </c>
      <c r="I3655" s="222"/>
      <c r="J3655" s="222"/>
      <c r="K3655" s="222">
        <f t="shared" si="1467"/>
        <v>700000</v>
      </c>
    </row>
    <row r="3656" spans="1:11" s="152" customFormat="1" x14ac:dyDescent="0.2">
      <c r="A3656" s="213" t="s">
        <v>941</v>
      </c>
      <c r="B3656" s="213" t="s">
        <v>904</v>
      </c>
      <c r="C3656" s="214">
        <v>43</v>
      </c>
      <c r="D3656" s="215" t="s">
        <v>25</v>
      </c>
      <c r="E3656" s="188">
        <v>3235</v>
      </c>
      <c r="F3656" s="228" t="s">
        <v>42</v>
      </c>
      <c r="G3656" s="208"/>
      <c r="H3656" s="222">
        <v>2600000</v>
      </c>
      <c r="I3656" s="222"/>
      <c r="J3656" s="222"/>
      <c r="K3656" s="222">
        <f t="shared" si="1467"/>
        <v>2600000</v>
      </c>
    </row>
    <row r="3657" spans="1:11" ht="15" x14ac:dyDescent="0.2">
      <c r="A3657" s="213" t="s">
        <v>941</v>
      </c>
      <c r="B3657" s="213" t="s">
        <v>904</v>
      </c>
      <c r="C3657" s="214">
        <v>43</v>
      </c>
      <c r="D3657" s="215" t="s">
        <v>25</v>
      </c>
      <c r="E3657" s="188">
        <v>3237</v>
      </c>
      <c r="F3657" s="228" t="s">
        <v>36</v>
      </c>
      <c r="H3657" s="222">
        <v>250000</v>
      </c>
      <c r="I3657" s="222"/>
      <c r="J3657" s="222"/>
      <c r="K3657" s="222">
        <f t="shared" si="1467"/>
        <v>250000</v>
      </c>
    </row>
    <row r="3658" spans="1:11" ht="15" x14ac:dyDescent="0.2">
      <c r="A3658" s="213" t="s">
        <v>941</v>
      </c>
      <c r="B3658" s="213" t="s">
        <v>904</v>
      </c>
      <c r="C3658" s="214">
        <v>43</v>
      </c>
      <c r="D3658" s="215" t="s">
        <v>25</v>
      </c>
      <c r="E3658" s="188">
        <v>3238</v>
      </c>
      <c r="F3658" s="228" t="s">
        <v>122</v>
      </c>
      <c r="H3658" s="222">
        <v>50000</v>
      </c>
      <c r="I3658" s="222"/>
      <c r="J3658" s="222"/>
      <c r="K3658" s="222">
        <f t="shared" si="1467"/>
        <v>50000</v>
      </c>
    </row>
    <row r="3659" spans="1:11" s="152" customFormat="1" x14ac:dyDescent="0.2">
      <c r="A3659" s="213" t="s">
        <v>941</v>
      </c>
      <c r="B3659" s="213" t="s">
        <v>904</v>
      </c>
      <c r="C3659" s="214">
        <v>43</v>
      </c>
      <c r="D3659" s="215" t="s">
        <v>25</v>
      </c>
      <c r="E3659" s="188">
        <v>3239</v>
      </c>
      <c r="F3659" s="228" t="s">
        <v>41</v>
      </c>
      <c r="G3659" s="208"/>
      <c r="H3659" s="222">
        <v>580000</v>
      </c>
      <c r="I3659" s="222"/>
      <c r="J3659" s="222"/>
      <c r="K3659" s="222">
        <f t="shared" si="1467"/>
        <v>580000</v>
      </c>
    </row>
    <row r="3660" spans="1:11" x14ac:dyDescent="0.2">
      <c r="A3660" s="326" t="s">
        <v>941</v>
      </c>
      <c r="B3660" s="326" t="s">
        <v>904</v>
      </c>
      <c r="C3660" s="327">
        <v>43</v>
      </c>
      <c r="D3660" s="322"/>
      <c r="E3660" s="187">
        <v>329</v>
      </c>
      <c r="F3660" s="230"/>
      <c r="G3660" s="328"/>
      <c r="H3660" s="199">
        <f>H3661+H3662+H3663+H3664+H3665+H3666+H3667</f>
        <v>1080000</v>
      </c>
      <c r="I3660" s="199">
        <f>I3661+I3662+I3663+I3664+I3665+I3666+I3667</f>
        <v>0</v>
      </c>
      <c r="J3660" s="199">
        <f>J3661+J3662+J3663+J3664+J3665+J3666+J3667</f>
        <v>0</v>
      </c>
      <c r="K3660" s="199">
        <f t="shared" si="1467"/>
        <v>1080000</v>
      </c>
    </row>
    <row r="3661" spans="1:11" s="152" customFormat="1" ht="30" x14ac:dyDescent="0.2">
      <c r="A3661" s="213" t="s">
        <v>941</v>
      </c>
      <c r="B3661" s="213" t="s">
        <v>904</v>
      </c>
      <c r="C3661" s="214">
        <v>43</v>
      </c>
      <c r="D3661" s="215" t="s">
        <v>25</v>
      </c>
      <c r="E3661" s="188">
        <v>3291</v>
      </c>
      <c r="F3661" s="228" t="s">
        <v>152</v>
      </c>
      <c r="G3661" s="208"/>
      <c r="H3661" s="222">
        <v>350000</v>
      </c>
      <c r="I3661" s="222"/>
      <c r="J3661" s="222"/>
      <c r="K3661" s="222">
        <f t="shared" si="1467"/>
        <v>350000</v>
      </c>
    </row>
    <row r="3662" spans="1:11" ht="15" x14ac:dyDescent="0.2">
      <c r="A3662" s="213" t="s">
        <v>941</v>
      </c>
      <c r="B3662" s="213" t="s">
        <v>904</v>
      </c>
      <c r="C3662" s="214">
        <v>43</v>
      </c>
      <c r="D3662" s="215" t="s">
        <v>25</v>
      </c>
      <c r="E3662" s="188">
        <v>3292</v>
      </c>
      <c r="F3662" s="228" t="s">
        <v>123</v>
      </c>
      <c r="H3662" s="222">
        <v>235000</v>
      </c>
      <c r="I3662" s="222"/>
      <c r="J3662" s="222"/>
      <c r="K3662" s="222">
        <f t="shared" si="1467"/>
        <v>235000</v>
      </c>
    </row>
    <row r="3663" spans="1:11" ht="15" x14ac:dyDescent="0.2">
      <c r="A3663" s="213" t="s">
        <v>941</v>
      </c>
      <c r="B3663" s="213" t="s">
        <v>904</v>
      </c>
      <c r="C3663" s="214">
        <v>43</v>
      </c>
      <c r="D3663" s="215" t="s">
        <v>25</v>
      </c>
      <c r="E3663" s="188">
        <v>3293</v>
      </c>
      <c r="F3663" s="228" t="s">
        <v>124</v>
      </c>
      <c r="H3663" s="222">
        <v>80000</v>
      </c>
      <c r="I3663" s="222"/>
      <c r="J3663" s="222"/>
      <c r="K3663" s="222">
        <f t="shared" si="1467"/>
        <v>80000</v>
      </c>
    </row>
    <row r="3664" spans="1:11" s="152" customFormat="1" x14ac:dyDescent="0.2">
      <c r="A3664" s="213" t="s">
        <v>941</v>
      </c>
      <c r="B3664" s="213" t="s">
        <v>904</v>
      </c>
      <c r="C3664" s="214">
        <v>43</v>
      </c>
      <c r="D3664" s="215" t="s">
        <v>25</v>
      </c>
      <c r="E3664" s="188">
        <v>3294</v>
      </c>
      <c r="F3664" s="228" t="s">
        <v>611</v>
      </c>
      <c r="G3664" s="208"/>
      <c r="H3664" s="222">
        <v>150000</v>
      </c>
      <c r="I3664" s="222"/>
      <c r="J3664" s="222"/>
      <c r="K3664" s="222">
        <f t="shared" si="1467"/>
        <v>150000</v>
      </c>
    </row>
    <row r="3665" spans="1:11" ht="15" x14ac:dyDescent="0.2">
      <c r="A3665" s="213" t="s">
        <v>941</v>
      </c>
      <c r="B3665" s="213" t="s">
        <v>904</v>
      </c>
      <c r="C3665" s="214">
        <v>43</v>
      </c>
      <c r="D3665" s="215" t="s">
        <v>25</v>
      </c>
      <c r="E3665" s="188">
        <v>3295</v>
      </c>
      <c r="F3665" s="228" t="s">
        <v>237</v>
      </c>
      <c r="H3665" s="222">
        <v>5000</v>
      </c>
      <c r="I3665" s="222"/>
      <c r="J3665" s="222"/>
      <c r="K3665" s="222">
        <f t="shared" si="1467"/>
        <v>5000</v>
      </c>
    </row>
    <row r="3666" spans="1:11" s="152" customFormat="1" x14ac:dyDescent="0.2">
      <c r="A3666" s="213" t="s">
        <v>941</v>
      </c>
      <c r="B3666" s="213" t="s">
        <v>904</v>
      </c>
      <c r="C3666" s="214">
        <v>43</v>
      </c>
      <c r="D3666" s="215" t="s">
        <v>25</v>
      </c>
      <c r="E3666" s="188">
        <v>3296</v>
      </c>
      <c r="F3666" s="228" t="s">
        <v>612</v>
      </c>
      <c r="G3666" s="208"/>
      <c r="H3666" s="222">
        <v>10000</v>
      </c>
      <c r="I3666" s="222"/>
      <c r="J3666" s="222"/>
      <c r="K3666" s="222">
        <f t="shared" si="1467"/>
        <v>10000</v>
      </c>
    </row>
    <row r="3667" spans="1:11" ht="15" x14ac:dyDescent="0.2">
      <c r="A3667" s="213" t="s">
        <v>941</v>
      </c>
      <c r="B3667" s="213" t="s">
        <v>904</v>
      </c>
      <c r="C3667" s="214">
        <v>43</v>
      </c>
      <c r="D3667" s="215" t="s">
        <v>25</v>
      </c>
      <c r="E3667" s="188">
        <v>3299</v>
      </c>
      <c r="F3667" s="228" t="s">
        <v>125</v>
      </c>
      <c r="H3667" s="222">
        <v>250000</v>
      </c>
      <c r="I3667" s="222"/>
      <c r="J3667" s="222"/>
      <c r="K3667" s="222">
        <f t="shared" si="1467"/>
        <v>250000</v>
      </c>
    </row>
    <row r="3668" spans="1:11" x14ac:dyDescent="0.2">
      <c r="A3668" s="330" t="s">
        <v>941</v>
      </c>
      <c r="B3668" s="330" t="s">
        <v>904</v>
      </c>
      <c r="C3668" s="285">
        <v>43</v>
      </c>
      <c r="D3668" s="330"/>
      <c r="E3668" s="286">
        <v>34</v>
      </c>
      <c r="F3668" s="287"/>
      <c r="G3668" s="287"/>
      <c r="H3668" s="317">
        <f>H3669</f>
        <v>300000</v>
      </c>
      <c r="I3668" s="317">
        <f>I3669</f>
        <v>0</v>
      </c>
      <c r="J3668" s="317">
        <f>J3669</f>
        <v>0</v>
      </c>
      <c r="K3668" s="317">
        <f t="shared" si="1467"/>
        <v>300000</v>
      </c>
    </row>
    <row r="3669" spans="1:11" x14ac:dyDescent="0.2">
      <c r="A3669" s="326" t="s">
        <v>941</v>
      </c>
      <c r="B3669" s="326" t="s">
        <v>904</v>
      </c>
      <c r="C3669" s="327">
        <v>43</v>
      </c>
      <c r="D3669" s="322"/>
      <c r="E3669" s="187">
        <v>343</v>
      </c>
      <c r="F3669" s="230"/>
      <c r="G3669" s="328"/>
      <c r="H3669" s="199">
        <f>H3670+H3671+H3672+H3673</f>
        <v>300000</v>
      </c>
      <c r="I3669" s="199">
        <f>I3670+I3671+I3672+I3673</f>
        <v>0</v>
      </c>
      <c r="J3669" s="199">
        <f>J3670+J3671+J3672+J3673</f>
        <v>0</v>
      </c>
      <c r="K3669" s="199">
        <f t="shared" si="1467"/>
        <v>300000</v>
      </c>
    </row>
    <row r="3670" spans="1:11" s="152" customFormat="1" x14ac:dyDescent="0.2">
      <c r="A3670" s="213" t="s">
        <v>941</v>
      </c>
      <c r="B3670" s="213" t="s">
        <v>904</v>
      </c>
      <c r="C3670" s="214">
        <v>43</v>
      </c>
      <c r="D3670" s="215" t="s">
        <v>25</v>
      </c>
      <c r="E3670" s="188">
        <v>3431</v>
      </c>
      <c r="F3670" s="228" t="s">
        <v>153</v>
      </c>
      <c r="G3670" s="208"/>
      <c r="H3670" s="222">
        <v>60000</v>
      </c>
      <c r="I3670" s="222"/>
      <c r="J3670" s="222"/>
      <c r="K3670" s="222">
        <f t="shared" si="1467"/>
        <v>60000</v>
      </c>
    </row>
    <row r="3671" spans="1:11" ht="30" x14ac:dyDescent="0.2">
      <c r="A3671" s="213" t="s">
        <v>941</v>
      </c>
      <c r="B3671" s="213" t="s">
        <v>904</v>
      </c>
      <c r="C3671" s="214">
        <v>43</v>
      </c>
      <c r="D3671" s="215" t="s">
        <v>25</v>
      </c>
      <c r="E3671" s="188">
        <v>3432</v>
      </c>
      <c r="F3671" s="228" t="s">
        <v>641</v>
      </c>
      <c r="H3671" s="222">
        <v>200000</v>
      </c>
      <c r="I3671" s="222"/>
      <c r="J3671" s="222"/>
      <c r="K3671" s="222">
        <f t="shared" si="1467"/>
        <v>200000</v>
      </c>
    </row>
    <row r="3672" spans="1:11" s="152" customFormat="1" x14ac:dyDescent="0.2">
      <c r="A3672" s="213" t="s">
        <v>941</v>
      </c>
      <c r="B3672" s="213" t="s">
        <v>904</v>
      </c>
      <c r="C3672" s="214">
        <v>43</v>
      </c>
      <c r="D3672" s="215" t="s">
        <v>25</v>
      </c>
      <c r="E3672" s="188">
        <v>3433</v>
      </c>
      <c r="F3672" s="228" t="s">
        <v>126</v>
      </c>
      <c r="G3672" s="208"/>
      <c r="H3672" s="222">
        <v>5000</v>
      </c>
      <c r="I3672" s="222"/>
      <c r="J3672" s="222"/>
      <c r="K3672" s="222">
        <f t="shared" si="1467"/>
        <v>5000</v>
      </c>
    </row>
    <row r="3673" spans="1:11" ht="15" x14ac:dyDescent="0.2">
      <c r="A3673" s="213" t="s">
        <v>941</v>
      </c>
      <c r="B3673" s="213" t="s">
        <v>904</v>
      </c>
      <c r="C3673" s="214">
        <v>43</v>
      </c>
      <c r="D3673" s="215" t="s">
        <v>25</v>
      </c>
      <c r="E3673" s="188">
        <v>3434</v>
      </c>
      <c r="F3673" s="228" t="s">
        <v>127</v>
      </c>
      <c r="H3673" s="222">
        <v>35000</v>
      </c>
      <c r="I3673" s="222"/>
      <c r="J3673" s="222"/>
      <c r="K3673" s="222">
        <f t="shared" si="1467"/>
        <v>35000</v>
      </c>
    </row>
    <row r="3674" spans="1:11" x14ac:dyDescent="0.2">
      <c r="A3674" s="330" t="s">
        <v>941</v>
      </c>
      <c r="B3674" s="330" t="s">
        <v>904</v>
      </c>
      <c r="C3674" s="285">
        <v>43</v>
      </c>
      <c r="D3674" s="330"/>
      <c r="E3674" s="286">
        <v>38</v>
      </c>
      <c r="F3674" s="287"/>
      <c r="G3674" s="287"/>
      <c r="H3674" s="317">
        <f>H3675</f>
        <v>0</v>
      </c>
      <c r="I3674" s="317">
        <f t="shared" ref="I3674:J3674" si="1468">I3675</f>
        <v>0</v>
      </c>
      <c r="J3674" s="317">
        <f t="shared" si="1468"/>
        <v>100000</v>
      </c>
      <c r="K3674" s="317">
        <f t="shared" si="1467"/>
        <v>100000</v>
      </c>
    </row>
    <row r="3675" spans="1:11" x14ac:dyDescent="0.2">
      <c r="A3675" s="326" t="s">
        <v>941</v>
      </c>
      <c r="B3675" s="326" t="s">
        <v>904</v>
      </c>
      <c r="C3675" s="327">
        <v>43</v>
      </c>
      <c r="D3675" s="322"/>
      <c r="E3675" s="187">
        <v>381</v>
      </c>
      <c r="F3675" s="230"/>
      <c r="G3675" s="328"/>
      <c r="H3675" s="199">
        <f>H3676</f>
        <v>0</v>
      </c>
      <c r="I3675" s="199">
        <f t="shared" ref="I3675:J3675" si="1469">I3676</f>
        <v>0</v>
      </c>
      <c r="J3675" s="199">
        <f t="shared" si="1469"/>
        <v>100000</v>
      </c>
      <c r="K3675" s="199">
        <f t="shared" si="1467"/>
        <v>100000</v>
      </c>
    </row>
    <row r="3676" spans="1:11" ht="15" x14ac:dyDescent="0.2">
      <c r="A3676" s="213" t="s">
        <v>941</v>
      </c>
      <c r="B3676" s="213" t="s">
        <v>904</v>
      </c>
      <c r="C3676" s="214">
        <v>43</v>
      </c>
      <c r="D3676" s="215" t="s">
        <v>25</v>
      </c>
      <c r="E3676" s="188">
        <v>3811</v>
      </c>
      <c r="F3676" s="228" t="s">
        <v>141</v>
      </c>
      <c r="H3676" s="222"/>
      <c r="I3676" s="222"/>
      <c r="J3676" s="222">
        <v>100000</v>
      </c>
      <c r="K3676" s="222">
        <f t="shared" si="1467"/>
        <v>100000</v>
      </c>
    </row>
    <row r="3677" spans="1:11" s="152" customFormat="1" x14ac:dyDescent="0.2">
      <c r="A3677" s="330" t="s">
        <v>941</v>
      </c>
      <c r="B3677" s="330" t="s">
        <v>904</v>
      </c>
      <c r="C3677" s="285">
        <v>51</v>
      </c>
      <c r="D3677" s="330"/>
      <c r="E3677" s="286">
        <v>32</v>
      </c>
      <c r="F3677" s="287"/>
      <c r="G3677" s="287"/>
      <c r="H3677" s="317">
        <f>H3678</f>
        <v>300000</v>
      </c>
      <c r="I3677" s="317">
        <f>I3678</f>
        <v>0</v>
      </c>
      <c r="J3677" s="317">
        <f>J3678</f>
        <v>0</v>
      </c>
      <c r="K3677" s="317">
        <f t="shared" si="1467"/>
        <v>300000</v>
      </c>
    </row>
    <row r="3678" spans="1:11" x14ac:dyDescent="0.2">
      <c r="A3678" s="326" t="s">
        <v>941</v>
      </c>
      <c r="B3678" s="326" t="s">
        <v>904</v>
      </c>
      <c r="C3678" s="327">
        <v>51</v>
      </c>
      <c r="D3678" s="322"/>
      <c r="E3678" s="187">
        <v>323</v>
      </c>
      <c r="F3678" s="230"/>
      <c r="G3678" s="328"/>
      <c r="H3678" s="199">
        <f>H3679+H3680</f>
        <v>300000</v>
      </c>
      <c r="I3678" s="199">
        <f>I3679+I3680</f>
        <v>0</v>
      </c>
      <c r="J3678" s="199">
        <f>J3679+J3680</f>
        <v>0</v>
      </c>
      <c r="K3678" s="199">
        <f t="shared" si="1467"/>
        <v>300000</v>
      </c>
    </row>
    <row r="3679" spans="1:11" s="152" customFormat="1" x14ac:dyDescent="0.2">
      <c r="A3679" s="213" t="s">
        <v>941</v>
      </c>
      <c r="B3679" s="213" t="s">
        <v>904</v>
      </c>
      <c r="C3679" s="214">
        <v>51</v>
      </c>
      <c r="D3679" s="215" t="s">
        <v>25</v>
      </c>
      <c r="E3679" s="188">
        <v>3232</v>
      </c>
      <c r="F3679" s="228" t="s">
        <v>118</v>
      </c>
      <c r="G3679" s="208"/>
      <c r="H3679" s="222">
        <v>100000</v>
      </c>
      <c r="I3679" s="222"/>
      <c r="J3679" s="222"/>
      <c r="K3679" s="222">
        <f t="shared" si="1467"/>
        <v>100000</v>
      </c>
    </row>
    <row r="3680" spans="1:11" ht="15" x14ac:dyDescent="0.2">
      <c r="A3680" s="213" t="s">
        <v>941</v>
      </c>
      <c r="B3680" s="213" t="s">
        <v>904</v>
      </c>
      <c r="C3680" s="214">
        <v>51</v>
      </c>
      <c r="D3680" s="215" t="s">
        <v>25</v>
      </c>
      <c r="E3680" s="188">
        <v>3235</v>
      </c>
      <c r="F3680" s="228" t="s">
        <v>42</v>
      </c>
      <c r="H3680" s="222">
        <v>200000</v>
      </c>
      <c r="I3680" s="222"/>
      <c r="J3680" s="222"/>
      <c r="K3680" s="222">
        <f t="shared" si="1467"/>
        <v>200000</v>
      </c>
    </row>
    <row r="3681" spans="1:11" ht="67.5" x14ac:dyDescent="0.2">
      <c r="A3681" s="296" t="s">
        <v>941</v>
      </c>
      <c r="B3681" s="296" t="s">
        <v>905</v>
      </c>
      <c r="C3681" s="296"/>
      <c r="D3681" s="296"/>
      <c r="E3681" s="297"/>
      <c r="F3681" s="299" t="s">
        <v>768</v>
      </c>
      <c r="G3681" s="300" t="s">
        <v>688</v>
      </c>
      <c r="H3681" s="301">
        <f>H3682+H3685+H3688+H3691</f>
        <v>5340000</v>
      </c>
      <c r="I3681" s="301">
        <f>I3682+I3685+I3688+I3691</f>
        <v>0</v>
      </c>
      <c r="J3681" s="301">
        <f>J3682+J3685+J3688+J3691</f>
        <v>850000</v>
      </c>
      <c r="K3681" s="301">
        <f t="shared" si="1467"/>
        <v>6190000</v>
      </c>
    </row>
    <row r="3682" spans="1:11" s="152" customFormat="1" x14ac:dyDescent="0.2">
      <c r="A3682" s="330" t="s">
        <v>941</v>
      </c>
      <c r="B3682" s="330" t="s">
        <v>905</v>
      </c>
      <c r="C3682" s="285">
        <v>11</v>
      </c>
      <c r="D3682" s="330"/>
      <c r="E3682" s="286">
        <v>32</v>
      </c>
      <c r="F3682" s="287"/>
      <c r="G3682" s="287"/>
      <c r="H3682" s="317">
        <f>H3683</f>
        <v>300000</v>
      </c>
      <c r="I3682" s="317">
        <f>I3683</f>
        <v>0</v>
      </c>
      <c r="J3682" s="317">
        <f>J3683</f>
        <v>0</v>
      </c>
      <c r="K3682" s="317">
        <f t="shared" si="1467"/>
        <v>300000</v>
      </c>
    </row>
    <row r="3683" spans="1:11" x14ac:dyDescent="0.2">
      <c r="A3683" s="326" t="s">
        <v>941</v>
      </c>
      <c r="B3683" s="326" t="s">
        <v>905</v>
      </c>
      <c r="C3683" s="327">
        <v>11</v>
      </c>
      <c r="D3683" s="322"/>
      <c r="E3683" s="187">
        <v>323</v>
      </c>
      <c r="F3683" s="230"/>
      <c r="G3683" s="328"/>
      <c r="H3683" s="199">
        <f t="shared" ref="H3683:J3689" si="1470">H3684</f>
        <v>300000</v>
      </c>
      <c r="I3683" s="199">
        <f t="shared" si="1470"/>
        <v>0</v>
      </c>
      <c r="J3683" s="199">
        <f t="shared" si="1470"/>
        <v>0</v>
      </c>
      <c r="K3683" s="199">
        <f t="shared" si="1467"/>
        <v>300000</v>
      </c>
    </row>
    <row r="3684" spans="1:11" s="152" customFormat="1" x14ac:dyDescent="0.2">
      <c r="A3684" s="213" t="s">
        <v>941</v>
      </c>
      <c r="B3684" s="213" t="s">
        <v>905</v>
      </c>
      <c r="C3684" s="214">
        <v>11</v>
      </c>
      <c r="D3684" s="215" t="s">
        <v>25</v>
      </c>
      <c r="E3684" s="188">
        <v>3232</v>
      </c>
      <c r="F3684" s="228" t="s">
        <v>118</v>
      </c>
      <c r="G3684" s="208"/>
      <c r="H3684" s="222">
        <v>300000</v>
      </c>
      <c r="I3684" s="222"/>
      <c r="J3684" s="222"/>
      <c r="K3684" s="222">
        <f t="shared" si="1467"/>
        <v>300000</v>
      </c>
    </row>
    <row r="3685" spans="1:11" x14ac:dyDescent="0.2">
      <c r="A3685" s="330" t="s">
        <v>941</v>
      </c>
      <c r="B3685" s="330" t="s">
        <v>905</v>
      </c>
      <c r="C3685" s="285">
        <v>43</v>
      </c>
      <c r="D3685" s="330"/>
      <c r="E3685" s="286">
        <v>32</v>
      </c>
      <c r="F3685" s="287"/>
      <c r="G3685" s="287"/>
      <c r="H3685" s="317">
        <f>H3686</f>
        <v>1640000</v>
      </c>
      <c r="I3685" s="317">
        <f>I3686</f>
        <v>0</v>
      </c>
      <c r="J3685" s="317">
        <f>J3686</f>
        <v>0</v>
      </c>
      <c r="K3685" s="317">
        <f t="shared" si="1467"/>
        <v>1640000</v>
      </c>
    </row>
    <row r="3686" spans="1:11" x14ac:dyDescent="0.2">
      <c r="A3686" s="326" t="s">
        <v>941</v>
      </c>
      <c r="B3686" s="326" t="s">
        <v>905</v>
      </c>
      <c r="C3686" s="327">
        <v>43</v>
      </c>
      <c r="D3686" s="322"/>
      <c r="E3686" s="187">
        <v>323</v>
      </c>
      <c r="F3686" s="230"/>
      <c r="G3686" s="328"/>
      <c r="H3686" s="199">
        <f t="shared" si="1470"/>
        <v>1640000</v>
      </c>
      <c r="I3686" s="199">
        <f t="shared" si="1470"/>
        <v>0</v>
      </c>
      <c r="J3686" s="199">
        <f t="shared" si="1470"/>
        <v>0</v>
      </c>
      <c r="K3686" s="199">
        <f t="shared" si="1467"/>
        <v>1640000</v>
      </c>
    </row>
    <row r="3687" spans="1:11" ht="15" x14ac:dyDescent="0.2">
      <c r="A3687" s="213" t="s">
        <v>941</v>
      </c>
      <c r="B3687" s="213" t="s">
        <v>905</v>
      </c>
      <c r="C3687" s="214">
        <v>43</v>
      </c>
      <c r="D3687" s="215" t="s">
        <v>25</v>
      </c>
      <c r="E3687" s="188">
        <v>3232</v>
      </c>
      <c r="F3687" s="228" t="s">
        <v>118</v>
      </c>
      <c r="H3687" s="222">
        <v>1640000</v>
      </c>
      <c r="I3687" s="222"/>
      <c r="J3687" s="222"/>
      <c r="K3687" s="222">
        <f t="shared" si="1467"/>
        <v>1640000</v>
      </c>
    </row>
    <row r="3688" spans="1:11" s="152" customFormat="1" x14ac:dyDescent="0.2">
      <c r="A3688" s="330" t="s">
        <v>941</v>
      </c>
      <c r="B3688" s="330" t="s">
        <v>905</v>
      </c>
      <c r="C3688" s="285">
        <v>43</v>
      </c>
      <c r="D3688" s="330"/>
      <c r="E3688" s="286">
        <v>41</v>
      </c>
      <c r="F3688" s="287"/>
      <c r="G3688" s="287"/>
      <c r="H3688" s="317">
        <f>H3689</f>
        <v>300000</v>
      </c>
      <c r="I3688" s="317">
        <f>I3689</f>
        <v>0</v>
      </c>
      <c r="J3688" s="317">
        <f>J3689</f>
        <v>400000</v>
      </c>
      <c r="K3688" s="317">
        <f t="shared" si="1467"/>
        <v>700000</v>
      </c>
    </row>
    <row r="3689" spans="1:11" x14ac:dyDescent="0.2">
      <c r="A3689" s="326" t="s">
        <v>941</v>
      </c>
      <c r="B3689" s="326" t="s">
        <v>905</v>
      </c>
      <c r="C3689" s="327">
        <v>43</v>
      </c>
      <c r="D3689" s="322"/>
      <c r="E3689" s="187">
        <v>412</v>
      </c>
      <c r="F3689" s="230"/>
      <c r="G3689" s="328"/>
      <c r="H3689" s="199">
        <f t="shared" si="1470"/>
        <v>300000</v>
      </c>
      <c r="I3689" s="199">
        <f t="shared" si="1470"/>
        <v>0</v>
      </c>
      <c r="J3689" s="199">
        <f t="shared" si="1470"/>
        <v>400000</v>
      </c>
      <c r="K3689" s="199">
        <f t="shared" si="1467"/>
        <v>700000</v>
      </c>
    </row>
    <row r="3690" spans="1:11" s="152" customFormat="1" x14ac:dyDescent="0.2">
      <c r="A3690" s="213" t="s">
        <v>941</v>
      </c>
      <c r="B3690" s="213" t="s">
        <v>905</v>
      </c>
      <c r="C3690" s="214">
        <v>43</v>
      </c>
      <c r="D3690" s="215" t="s">
        <v>25</v>
      </c>
      <c r="E3690" s="188">
        <v>4126</v>
      </c>
      <c r="F3690" s="228" t="s">
        <v>4</v>
      </c>
      <c r="G3690" s="208"/>
      <c r="H3690" s="222">
        <v>300000</v>
      </c>
      <c r="I3690" s="222"/>
      <c r="J3690" s="222">
        <v>400000</v>
      </c>
      <c r="K3690" s="222">
        <f t="shared" si="1467"/>
        <v>700000</v>
      </c>
    </row>
    <row r="3691" spans="1:11" x14ac:dyDescent="0.2">
      <c r="A3691" s="330" t="s">
        <v>941</v>
      </c>
      <c r="B3691" s="330" t="s">
        <v>905</v>
      </c>
      <c r="C3691" s="285">
        <v>43</v>
      </c>
      <c r="D3691" s="330"/>
      <c r="E3691" s="286">
        <v>42</v>
      </c>
      <c r="F3691" s="287"/>
      <c r="G3691" s="287"/>
      <c r="H3691" s="317">
        <f>H3692+H3695+H3700+H3702</f>
        <v>3100000</v>
      </c>
      <c r="I3691" s="317">
        <f t="shared" ref="I3691:J3691" si="1471">I3692+I3695+I3700+I3702</f>
        <v>0</v>
      </c>
      <c r="J3691" s="317">
        <f t="shared" si="1471"/>
        <v>450000</v>
      </c>
      <c r="K3691" s="317">
        <f t="shared" si="1467"/>
        <v>3550000</v>
      </c>
    </row>
    <row r="3692" spans="1:11" x14ac:dyDescent="0.2">
      <c r="A3692" s="326" t="s">
        <v>941</v>
      </c>
      <c r="B3692" s="326" t="s">
        <v>905</v>
      </c>
      <c r="C3692" s="327">
        <v>43</v>
      </c>
      <c r="D3692" s="322"/>
      <c r="E3692" s="187">
        <v>421</v>
      </c>
      <c r="F3692" s="230"/>
      <c r="G3692" s="328"/>
      <c r="H3692" s="199">
        <f>H3693+H3694</f>
        <v>3100000</v>
      </c>
      <c r="I3692" s="199">
        <f>I3693+I3694</f>
        <v>0</v>
      </c>
      <c r="J3692" s="199">
        <f>J3693+J3694</f>
        <v>0</v>
      </c>
      <c r="K3692" s="199">
        <f t="shared" si="1467"/>
        <v>3100000</v>
      </c>
    </row>
    <row r="3693" spans="1:11" s="152" customFormat="1" x14ac:dyDescent="0.2">
      <c r="A3693" s="213" t="s">
        <v>941</v>
      </c>
      <c r="B3693" s="213" t="s">
        <v>905</v>
      </c>
      <c r="C3693" s="214">
        <v>43</v>
      </c>
      <c r="D3693" s="215" t="s">
        <v>25</v>
      </c>
      <c r="E3693" s="188">
        <v>4212</v>
      </c>
      <c r="F3693" s="228" t="s">
        <v>699</v>
      </c>
      <c r="G3693" s="208"/>
      <c r="H3693" s="222">
        <v>400000</v>
      </c>
      <c r="I3693" s="222"/>
      <c r="J3693" s="222"/>
      <c r="K3693" s="222">
        <f t="shared" si="1467"/>
        <v>400000</v>
      </c>
    </row>
    <row r="3694" spans="1:11" ht="15" x14ac:dyDescent="0.2">
      <c r="A3694" s="213" t="s">
        <v>941</v>
      </c>
      <c r="B3694" s="213" t="s">
        <v>905</v>
      </c>
      <c r="C3694" s="214">
        <v>43</v>
      </c>
      <c r="D3694" s="215" t="s">
        <v>25</v>
      </c>
      <c r="E3694" s="188">
        <v>4214</v>
      </c>
      <c r="F3694" s="228" t="s">
        <v>154</v>
      </c>
      <c r="H3694" s="222">
        <v>2700000</v>
      </c>
      <c r="I3694" s="222"/>
      <c r="J3694" s="222"/>
      <c r="K3694" s="222">
        <f t="shared" si="1467"/>
        <v>2700000</v>
      </c>
    </row>
    <row r="3695" spans="1:11" x14ac:dyDescent="0.2">
      <c r="A3695" s="326" t="s">
        <v>941</v>
      </c>
      <c r="B3695" s="326" t="s">
        <v>905</v>
      </c>
      <c r="C3695" s="327">
        <v>43</v>
      </c>
      <c r="D3695" s="322"/>
      <c r="E3695" s="187">
        <v>422</v>
      </c>
      <c r="F3695" s="230"/>
      <c r="G3695" s="328"/>
      <c r="H3695" s="199">
        <f>SUM(H3696:H3699)</f>
        <v>0</v>
      </c>
      <c r="I3695" s="199">
        <f t="shared" ref="I3695:J3695" si="1472">SUM(I3696:I3699)</f>
        <v>0</v>
      </c>
      <c r="J3695" s="199">
        <f t="shared" si="1472"/>
        <v>330000</v>
      </c>
      <c r="K3695" s="199">
        <f t="shared" si="1467"/>
        <v>330000</v>
      </c>
    </row>
    <row r="3696" spans="1:11" ht="15" x14ac:dyDescent="0.2">
      <c r="A3696" s="213" t="s">
        <v>941</v>
      </c>
      <c r="B3696" s="213" t="s">
        <v>905</v>
      </c>
      <c r="C3696" s="214">
        <v>43</v>
      </c>
      <c r="D3696" s="215" t="s">
        <v>25</v>
      </c>
      <c r="E3696" s="188">
        <v>4221</v>
      </c>
      <c r="F3696" s="228" t="s">
        <v>942</v>
      </c>
      <c r="H3696" s="222"/>
      <c r="I3696" s="222"/>
      <c r="J3696" s="222">
        <v>20000</v>
      </c>
      <c r="K3696" s="222">
        <f t="shared" si="1467"/>
        <v>20000</v>
      </c>
    </row>
    <row r="3697" spans="1:11" ht="15" x14ac:dyDescent="0.2">
      <c r="A3697" s="213" t="s">
        <v>941</v>
      </c>
      <c r="B3697" s="213" t="s">
        <v>905</v>
      </c>
      <c r="C3697" s="214">
        <v>43</v>
      </c>
      <c r="D3697" s="215" t="s">
        <v>25</v>
      </c>
      <c r="E3697" s="188">
        <v>4222</v>
      </c>
      <c r="F3697" s="228" t="s">
        <v>130</v>
      </c>
      <c r="H3697" s="222"/>
      <c r="I3697" s="222"/>
      <c r="J3697" s="222">
        <v>10000</v>
      </c>
      <c r="K3697" s="222">
        <f t="shared" si="1467"/>
        <v>10000</v>
      </c>
    </row>
    <row r="3698" spans="1:11" ht="15" x14ac:dyDescent="0.2">
      <c r="A3698" s="213" t="s">
        <v>941</v>
      </c>
      <c r="B3698" s="213" t="s">
        <v>905</v>
      </c>
      <c r="C3698" s="214">
        <v>43</v>
      </c>
      <c r="D3698" s="215" t="s">
        <v>25</v>
      </c>
      <c r="E3698" s="188">
        <v>4223</v>
      </c>
      <c r="F3698" s="228" t="s">
        <v>131</v>
      </c>
      <c r="H3698" s="222"/>
      <c r="I3698" s="222"/>
      <c r="J3698" s="222">
        <v>200000</v>
      </c>
      <c r="K3698" s="222">
        <f t="shared" si="1467"/>
        <v>200000</v>
      </c>
    </row>
    <row r="3699" spans="1:11" ht="15" x14ac:dyDescent="0.2">
      <c r="A3699" s="213" t="s">
        <v>941</v>
      </c>
      <c r="B3699" s="213" t="s">
        <v>905</v>
      </c>
      <c r="C3699" s="214">
        <v>43</v>
      </c>
      <c r="D3699" s="215" t="s">
        <v>25</v>
      </c>
      <c r="E3699" s="188">
        <v>4227</v>
      </c>
      <c r="F3699" s="228" t="s">
        <v>132</v>
      </c>
      <c r="H3699" s="222"/>
      <c r="I3699" s="222"/>
      <c r="J3699" s="222">
        <v>100000</v>
      </c>
      <c r="K3699" s="222">
        <f t="shared" si="1467"/>
        <v>100000</v>
      </c>
    </row>
    <row r="3700" spans="1:11" x14ac:dyDescent="0.2">
      <c r="A3700" s="326" t="s">
        <v>941</v>
      </c>
      <c r="B3700" s="326" t="s">
        <v>905</v>
      </c>
      <c r="C3700" s="327">
        <v>43</v>
      </c>
      <c r="D3700" s="322"/>
      <c r="E3700" s="187">
        <v>423</v>
      </c>
      <c r="F3700" s="230"/>
      <c r="G3700" s="328"/>
      <c r="H3700" s="199">
        <f>H3701</f>
        <v>0</v>
      </c>
      <c r="I3700" s="199">
        <f t="shared" ref="I3700:J3700" si="1473">I3701</f>
        <v>0</v>
      </c>
      <c r="J3700" s="199">
        <f t="shared" si="1473"/>
        <v>100000</v>
      </c>
      <c r="K3700" s="199">
        <f t="shared" si="1467"/>
        <v>100000</v>
      </c>
    </row>
    <row r="3701" spans="1:11" ht="15" x14ac:dyDescent="0.2">
      <c r="A3701" s="213" t="s">
        <v>941</v>
      </c>
      <c r="B3701" s="213" t="s">
        <v>905</v>
      </c>
      <c r="C3701" s="214">
        <v>43</v>
      </c>
      <c r="D3701" s="215" t="s">
        <v>25</v>
      </c>
      <c r="E3701" s="188">
        <v>4231</v>
      </c>
      <c r="F3701" s="228" t="s">
        <v>128</v>
      </c>
      <c r="H3701" s="222"/>
      <c r="I3701" s="222"/>
      <c r="J3701" s="222">
        <v>100000</v>
      </c>
      <c r="K3701" s="222">
        <f t="shared" si="1467"/>
        <v>100000</v>
      </c>
    </row>
    <row r="3702" spans="1:11" x14ac:dyDescent="0.2">
      <c r="A3702" s="326" t="s">
        <v>941</v>
      </c>
      <c r="B3702" s="326" t="s">
        <v>905</v>
      </c>
      <c r="C3702" s="327">
        <v>43</v>
      </c>
      <c r="D3702" s="322"/>
      <c r="E3702" s="187">
        <v>426</v>
      </c>
      <c r="F3702" s="230"/>
      <c r="G3702" s="328"/>
      <c r="H3702" s="199">
        <f>H3703</f>
        <v>0</v>
      </c>
      <c r="I3702" s="199">
        <f t="shared" ref="I3702:J3702" si="1474">I3703</f>
        <v>0</v>
      </c>
      <c r="J3702" s="199">
        <f t="shared" si="1474"/>
        <v>20000</v>
      </c>
      <c r="K3702" s="199">
        <f t="shared" si="1467"/>
        <v>20000</v>
      </c>
    </row>
    <row r="3703" spans="1:11" ht="15" x14ac:dyDescent="0.2">
      <c r="A3703" s="213" t="s">
        <v>941</v>
      </c>
      <c r="B3703" s="213" t="s">
        <v>905</v>
      </c>
      <c r="C3703" s="214">
        <v>43</v>
      </c>
      <c r="D3703" s="215" t="s">
        <v>25</v>
      </c>
      <c r="E3703" s="188">
        <v>4262</v>
      </c>
      <c r="F3703" s="228" t="s">
        <v>148</v>
      </c>
      <c r="H3703" s="222"/>
      <c r="I3703" s="222"/>
      <c r="J3703" s="222">
        <v>20000</v>
      </c>
      <c r="K3703" s="222">
        <f t="shared" si="1467"/>
        <v>20000</v>
      </c>
    </row>
    <row r="3704" spans="1:11" s="152" customFormat="1" ht="67.5" x14ac:dyDescent="0.2">
      <c r="A3704" s="296" t="s">
        <v>941</v>
      </c>
      <c r="B3704" s="296" t="s">
        <v>907</v>
      </c>
      <c r="C3704" s="296"/>
      <c r="D3704" s="296"/>
      <c r="E3704" s="297"/>
      <c r="F3704" s="299" t="s">
        <v>906</v>
      </c>
      <c r="G3704" s="300" t="s">
        <v>688</v>
      </c>
      <c r="H3704" s="301">
        <f>H3705+H3710+H3716+H3719+H3724+H3730</f>
        <v>1203000</v>
      </c>
      <c r="I3704" s="301">
        <f>I3705+I3710+I3716+I3719+I3724+I3730</f>
        <v>0</v>
      </c>
      <c r="J3704" s="301">
        <f>J3705+J3710+J3716+J3719+J3724+J3730</f>
        <v>0</v>
      </c>
      <c r="K3704" s="301">
        <f t="shared" si="1467"/>
        <v>1203000</v>
      </c>
    </row>
    <row r="3705" spans="1:11" x14ac:dyDescent="0.2">
      <c r="A3705" s="330" t="s">
        <v>941</v>
      </c>
      <c r="B3705" s="330" t="s">
        <v>907</v>
      </c>
      <c r="C3705" s="285">
        <v>43</v>
      </c>
      <c r="D3705" s="330"/>
      <c r="E3705" s="286">
        <v>31</v>
      </c>
      <c r="F3705" s="287"/>
      <c r="G3705" s="287"/>
      <c r="H3705" s="317">
        <f>H3706+H3708</f>
        <v>78000</v>
      </c>
      <c r="I3705" s="317">
        <f>I3706+I3708</f>
        <v>0</v>
      </c>
      <c r="J3705" s="317">
        <f>J3706+J3708</f>
        <v>0</v>
      </c>
      <c r="K3705" s="317">
        <f t="shared" si="1467"/>
        <v>78000</v>
      </c>
    </row>
    <row r="3706" spans="1:11" x14ac:dyDescent="0.2">
      <c r="A3706" s="326" t="s">
        <v>941</v>
      </c>
      <c r="B3706" s="326" t="s">
        <v>907</v>
      </c>
      <c r="C3706" s="327">
        <v>43</v>
      </c>
      <c r="D3706" s="322"/>
      <c r="E3706" s="187">
        <v>311</v>
      </c>
      <c r="F3706" s="230"/>
      <c r="G3706" s="328"/>
      <c r="H3706" s="199">
        <f>H3707</f>
        <v>67000</v>
      </c>
      <c r="I3706" s="199">
        <f>I3707</f>
        <v>0</v>
      </c>
      <c r="J3706" s="199">
        <f>J3707</f>
        <v>0</v>
      </c>
      <c r="K3706" s="199">
        <f t="shared" si="1467"/>
        <v>67000</v>
      </c>
    </row>
    <row r="3707" spans="1:11" s="152" customFormat="1" x14ac:dyDescent="0.2">
      <c r="A3707" s="213" t="s">
        <v>941</v>
      </c>
      <c r="B3707" s="213" t="s">
        <v>907</v>
      </c>
      <c r="C3707" s="214">
        <v>43</v>
      </c>
      <c r="D3707" s="215" t="s">
        <v>25</v>
      </c>
      <c r="E3707" s="188">
        <v>3111</v>
      </c>
      <c r="F3707" s="228" t="s">
        <v>19</v>
      </c>
      <c r="G3707" s="208"/>
      <c r="H3707" s="222">
        <v>67000</v>
      </c>
      <c r="I3707" s="222"/>
      <c r="J3707" s="222"/>
      <c r="K3707" s="222">
        <f t="shared" si="1467"/>
        <v>67000</v>
      </c>
    </row>
    <row r="3708" spans="1:11" x14ac:dyDescent="0.2">
      <c r="A3708" s="326" t="s">
        <v>941</v>
      </c>
      <c r="B3708" s="326" t="s">
        <v>907</v>
      </c>
      <c r="C3708" s="327">
        <v>43</v>
      </c>
      <c r="D3708" s="322"/>
      <c r="E3708" s="187">
        <v>313</v>
      </c>
      <c r="F3708" s="230"/>
      <c r="G3708" s="328"/>
      <c r="H3708" s="199">
        <f t="shared" ref="H3708:J3708" si="1475">H3709</f>
        <v>11000</v>
      </c>
      <c r="I3708" s="199">
        <f t="shared" si="1475"/>
        <v>0</v>
      </c>
      <c r="J3708" s="199">
        <f t="shared" si="1475"/>
        <v>0</v>
      </c>
      <c r="K3708" s="199">
        <f t="shared" si="1467"/>
        <v>11000</v>
      </c>
    </row>
    <row r="3709" spans="1:11" s="152" customFormat="1" x14ac:dyDescent="0.2">
      <c r="A3709" s="213" t="s">
        <v>941</v>
      </c>
      <c r="B3709" s="213" t="s">
        <v>907</v>
      </c>
      <c r="C3709" s="214">
        <v>43</v>
      </c>
      <c r="D3709" s="215" t="s">
        <v>25</v>
      </c>
      <c r="E3709" s="188">
        <v>3132</v>
      </c>
      <c r="F3709" s="228" t="s">
        <v>280</v>
      </c>
      <c r="G3709" s="208"/>
      <c r="H3709" s="222">
        <v>11000</v>
      </c>
      <c r="I3709" s="222"/>
      <c r="J3709" s="222"/>
      <c r="K3709" s="222">
        <f t="shared" si="1467"/>
        <v>11000</v>
      </c>
    </row>
    <row r="3710" spans="1:11" x14ac:dyDescent="0.2">
      <c r="A3710" s="330" t="s">
        <v>941</v>
      </c>
      <c r="B3710" s="330" t="s">
        <v>907</v>
      </c>
      <c r="C3710" s="285">
        <v>43</v>
      </c>
      <c r="D3710" s="330"/>
      <c r="E3710" s="286">
        <v>32</v>
      </c>
      <c r="F3710" s="287"/>
      <c r="G3710" s="287"/>
      <c r="H3710" s="317">
        <f>H3711+H3713</f>
        <v>92000</v>
      </c>
      <c r="I3710" s="317">
        <f>I3711+I3713</f>
        <v>0</v>
      </c>
      <c r="J3710" s="317">
        <f>J3711+J3713</f>
        <v>0</v>
      </c>
      <c r="K3710" s="317">
        <f t="shared" si="1467"/>
        <v>92000</v>
      </c>
    </row>
    <row r="3711" spans="1:11" s="152" customFormat="1" x14ac:dyDescent="0.2">
      <c r="A3711" s="326" t="s">
        <v>941</v>
      </c>
      <c r="B3711" s="326" t="s">
        <v>907</v>
      </c>
      <c r="C3711" s="327">
        <v>43</v>
      </c>
      <c r="D3711" s="322"/>
      <c r="E3711" s="187">
        <v>321</v>
      </c>
      <c r="F3711" s="230"/>
      <c r="G3711" s="328"/>
      <c r="H3711" s="199">
        <f>H3712</f>
        <v>9000</v>
      </c>
      <c r="I3711" s="199">
        <f>I3712</f>
        <v>0</v>
      </c>
      <c r="J3711" s="199">
        <f>J3712</f>
        <v>0</v>
      </c>
      <c r="K3711" s="199">
        <f t="shared" si="1467"/>
        <v>9000</v>
      </c>
    </row>
    <row r="3712" spans="1:11" ht="15" x14ac:dyDescent="0.2">
      <c r="A3712" s="213" t="s">
        <v>941</v>
      </c>
      <c r="B3712" s="213" t="s">
        <v>907</v>
      </c>
      <c r="C3712" s="214">
        <v>43</v>
      </c>
      <c r="D3712" s="215" t="s">
        <v>25</v>
      </c>
      <c r="E3712" s="188">
        <v>3211</v>
      </c>
      <c r="F3712" s="228" t="s">
        <v>110</v>
      </c>
      <c r="H3712" s="222">
        <v>9000</v>
      </c>
      <c r="I3712" s="222"/>
      <c r="J3712" s="222"/>
      <c r="K3712" s="222">
        <f t="shared" si="1467"/>
        <v>9000</v>
      </c>
    </row>
    <row r="3713" spans="1:11" x14ac:dyDescent="0.2">
      <c r="A3713" s="326" t="s">
        <v>941</v>
      </c>
      <c r="B3713" s="326" t="s">
        <v>907</v>
      </c>
      <c r="C3713" s="327">
        <v>43</v>
      </c>
      <c r="D3713" s="322"/>
      <c r="E3713" s="187">
        <v>323</v>
      </c>
      <c r="F3713" s="230"/>
      <c r="G3713" s="328"/>
      <c r="H3713" s="199">
        <f>H3715+H3714</f>
        <v>83000</v>
      </c>
      <c r="I3713" s="199">
        <f>I3715+I3714</f>
        <v>0</v>
      </c>
      <c r="J3713" s="199">
        <f>J3715+J3714</f>
        <v>0</v>
      </c>
      <c r="K3713" s="199">
        <f t="shared" si="1467"/>
        <v>83000</v>
      </c>
    </row>
    <row r="3714" spans="1:11" s="152" customFormat="1" x14ac:dyDescent="0.2">
      <c r="A3714" s="213" t="s">
        <v>941</v>
      </c>
      <c r="B3714" s="213" t="s">
        <v>907</v>
      </c>
      <c r="C3714" s="214">
        <v>43</v>
      </c>
      <c r="D3714" s="215" t="s">
        <v>25</v>
      </c>
      <c r="E3714" s="188">
        <v>3233</v>
      </c>
      <c r="F3714" s="228" t="s">
        <v>119</v>
      </c>
      <c r="G3714" s="208"/>
      <c r="H3714" s="222">
        <v>41500</v>
      </c>
      <c r="I3714" s="222"/>
      <c r="J3714" s="222"/>
      <c r="K3714" s="222">
        <f t="shared" si="1467"/>
        <v>41500</v>
      </c>
    </row>
    <row r="3715" spans="1:11" ht="15" x14ac:dyDescent="0.2">
      <c r="A3715" s="213" t="s">
        <v>941</v>
      </c>
      <c r="B3715" s="213" t="s">
        <v>907</v>
      </c>
      <c r="C3715" s="214">
        <v>43</v>
      </c>
      <c r="D3715" s="215" t="s">
        <v>25</v>
      </c>
      <c r="E3715" s="188">
        <v>3237</v>
      </c>
      <c r="F3715" s="228" t="s">
        <v>36</v>
      </c>
      <c r="H3715" s="222">
        <v>41500</v>
      </c>
      <c r="I3715" s="222"/>
      <c r="J3715" s="222"/>
      <c r="K3715" s="222">
        <f t="shared" ref="K3715:K3778" si="1476">H3715-I3715+J3715</f>
        <v>41500</v>
      </c>
    </row>
    <row r="3716" spans="1:11" s="152" customFormat="1" x14ac:dyDescent="0.2">
      <c r="A3716" s="330" t="s">
        <v>941</v>
      </c>
      <c r="B3716" s="330" t="s">
        <v>907</v>
      </c>
      <c r="C3716" s="285">
        <v>43</v>
      </c>
      <c r="D3716" s="330"/>
      <c r="E3716" s="286">
        <v>42</v>
      </c>
      <c r="F3716" s="287"/>
      <c r="G3716" s="287"/>
      <c r="H3716" s="317">
        <f t="shared" ref="H3716:J3717" si="1477">H3717</f>
        <v>12000</v>
      </c>
      <c r="I3716" s="317">
        <f t="shared" si="1477"/>
        <v>0</v>
      </c>
      <c r="J3716" s="317">
        <f t="shared" si="1477"/>
        <v>0</v>
      </c>
      <c r="K3716" s="317">
        <f t="shared" si="1476"/>
        <v>12000</v>
      </c>
    </row>
    <row r="3717" spans="1:11" x14ac:dyDescent="0.2">
      <c r="A3717" s="326" t="s">
        <v>941</v>
      </c>
      <c r="B3717" s="326" t="s">
        <v>907</v>
      </c>
      <c r="C3717" s="327">
        <v>43</v>
      </c>
      <c r="D3717" s="322"/>
      <c r="E3717" s="187">
        <v>426</v>
      </c>
      <c r="F3717" s="230"/>
      <c r="G3717" s="328"/>
      <c r="H3717" s="199">
        <f t="shared" si="1477"/>
        <v>12000</v>
      </c>
      <c r="I3717" s="199">
        <f t="shared" si="1477"/>
        <v>0</v>
      </c>
      <c r="J3717" s="199">
        <f t="shared" si="1477"/>
        <v>0</v>
      </c>
      <c r="K3717" s="199">
        <f t="shared" si="1476"/>
        <v>12000</v>
      </c>
    </row>
    <row r="3718" spans="1:11" ht="15" x14ac:dyDescent="0.2">
      <c r="A3718" s="213" t="s">
        <v>941</v>
      </c>
      <c r="B3718" s="213" t="s">
        <v>907</v>
      </c>
      <c r="C3718" s="214">
        <v>43</v>
      </c>
      <c r="D3718" s="215" t="s">
        <v>25</v>
      </c>
      <c r="E3718" s="188">
        <v>4262</v>
      </c>
      <c r="F3718" s="228" t="s">
        <v>135</v>
      </c>
      <c r="H3718" s="222">
        <v>12000</v>
      </c>
      <c r="I3718" s="222"/>
      <c r="J3718" s="222"/>
      <c r="K3718" s="222">
        <f t="shared" si="1476"/>
        <v>12000</v>
      </c>
    </row>
    <row r="3719" spans="1:11" x14ac:dyDescent="0.2">
      <c r="A3719" s="330" t="s">
        <v>941</v>
      </c>
      <c r="B3719" s="330" t="s">
        <v>907</v>
      </c>
      <c r="C3719" s="285">
        <v>559</v>
      </c>
      <c r="D3719" s="330"/>
      <c r="E3719" s="286">
        <v>31</v>
      </c>
      <c r="F3719" s="287"/>
      <c r="G3719" s="287"/>
      <c r="H3719" s="317">
        <f>H3720+H3722</f>
        <v>440000</v>
      </c>
      <c r="I3719" s="317">
        <f>I3720+I3722</f>
        <v>0</v>
      </c>
      <c r="J3719" s="317">
        <f>J3720+J3722</f>
        <v>0</v>
      </c>
      <c r="K3719" s="317">
        <f t="shared" si="1476"/>
        <v>440000</v>
      </c>
    </row>
    <row r="3720" spans="1:11" s="152" customFormat="1" x14ac:dyDescent="0.2">
      <c r="A3720" s="326" t="s">
        <v>941</v>
      </c>
      <c r="B3720" s="326" t="s">
        <v>907</v>
      </c>
      <c r="C3720" s="327">
        <v>559</v>
      </c>
      <c r="D3720" s="322"/>
      <c r="E3720" s="187">
        <v>311</v>
      </c>
      <c r="F3720" s="230"/>
      <c r="G3720" s="328"/>
      <c r="H3720" s="199">
        <f>H3721</f>
        <v>377700</v>
      </c>
      <c r="I3720" s="199">
        <f>I3721</f>
        <v>0</v>
      </c>
      <c r="J3720" s="199">
        <f>J3721</f>
        <v>0</v>
      </c>
      <c r="K3720" s="199">
        <f t="shared" si="1476"/>
        <v>377700</v>
      </c>
    </row>
    <row r="3721" spans="1:11" ht="15" x14ac:dyDescent="0.2">
      <c r="A3721" s="213" t="s">
        <v>941</v>
      </c>
      <c r="B3721" s="213" t="s">
        <v>907</v>
      </c>
      <c r="C3721" s="214">
        <v>559</v>
      </c>
      <c r="D3721" s="215" t="s">
        <v>25</v>
      </c>
      <c r="E3721" s="188">
        <v>3111</v>
      </c>
      <c r="F3721" s="228" t="s">
        <v>19</v>
      </c>
      <c r="H3721" s="222">
        <v>377700</v>
      </c>
      <c r="I3721" s="222"/>
      <c r="J3721" s="222"/>
      <c r="K3721" s="222">
        <f t="shared" si="1476"/>
        <v>377700</v>
      </c>
    </row>
    <row r="3722" spans="1:11" x14ac:dyDescent="0.2">
      <c r="A3722" s="326" t="s">
        <v>941</v>
      </c>
      <c r="B3722" s="326" t="s">
        <v>907</v>
      </c>
      <c r="C3722" s="327">
        <v>559</v>
      </c>
      <c r="D3722" s="322"/>
      <c r="E3722" s="187">
        <v>313</v>
      </c>
      <c r="F3722" s="230"/>
      <c r="G3722" s="328"/>
      <c r="H3722" s="199">
        <f t="shared" ref="H3722:J3722" si="1478">H3723</f>
        <v>62300</v>
      </c>
      <c r="I3722" s="199">
        <f t="shared" si="1478"/>
        <v>0</v>
      </c>
      <c r="J3722" s="199">
        <f t="shared" si="1478"/>
        <v>0</v>
      </c>
      <c r="K3722" s="199">
        <f t="shared" si="1476"/>
        <v>62300</v>
      </c>
    </row>
    <row r="3723" spans="1:11" s="152" customFormat="1" x14ac:dyDescent="0.2">
      <c r="A3723" s="213" t="s">
        <v>941</v>
      </c>
      <c r="B3723" s="213" t="s">
        <v>907</v>
      </c>
      <c r="C3723" s="214">
        <v>559</v>
      </c>
      <c r="D3723" s="215" t="s">
        <v>25</v>
      </c>
      <c r="E3723" s="188">
        <v>3132</v>
      </c>
      <c r="F3723" s="228" t="s">
        <v>280</v>
      </c>
      <c r="G3723" s="208"/>
      <c r="H3723" s="222">
        <v>62300</v>
      </c>
      <c r="I3723" s="222"/>
      <c r="J3723" s="222"/>
      <c r="K3723" s="222">
        <f t="shared" si="1476"/>
        <v>62300</v>
      </c>
    </row>
    <row r="3724" spans="1:11" x14ac:dyDescent="0.2">
      <c r="A3724" s="330" t="s">
        <v>941</v>
      </c>
      <c r="B3724" s="330" t="s">
        <v>907</v>
      </c>
      <c r="C3724" s="285">
        <v>559</v>
      </c>
      <c r="D3724" s="330"/>
      <c r="E3724" s="286">
        <v>32</v>
      </c>
      <c r="F3724" s="287"/>
      <c r="G3724" s="287"/>
      <c r="H3724" s="317">
        <f>H3725+H3727</f>
        <v>517000</v>
      </c>
      <c r="I3724" s="317">
        <f>I3725+I3727</f>
        <v>0</v>
      </c>
      <c r="J3724" s="317">
        <f>J3725+J3727</f>
        <v>0</v>
      </c>
      <c r="K3724" s="317">
        <f t="shared" si="1476"/>
        <v>517000</v>
      </c>
    </row>
    <row r="3725" spans="1:11" s="152" customFormat="1" x14ac:dyDescent="0.2">
      <c r="A3725" s="326" t="s">
        <v>941</v>
      </c>
      <c r="B3725" s="326" t="s">
        <v>907</v>
      </c>
      <c r="C3725" s="327">
        <v>559</v>
      </c>
      <c r="D3725" s="322"/>
      <c r="E3725" s="187">
        <v>321</v>
      </c>
      <c r="F3725" s="230"/>
      <c r="G3725" s="328"/>
      <c r="H3725" s="199">
        <f>H3726</f>
        <v>51000</v>
      </c>
      <c r="I3725" s="199">
        <f>I3726</f>
        <v>0</v>
      </c>
      <c r="J3725" s="199">
        <f>J3726</f>
        <v>0</v>
      </c>
      <c r="K3725" s="199">
        <f t="shared" si="1476"/>
        <v>51000</v>
      </c>
    </row>
    <row r="3726" spans="1:11" ht="15" x14ac:dyDescent="0.2">
      <c r="A3726" s="213" t="s">
        <v>941</v>
      </c>
      <c r="B3726" s="213" t="s">
        <v>907</v>
      </c>
      <c r="C3726" s="214">
        <v>559</v>
      </c>
      <c r="D3726" s="215" t="s">
        <v>25</v>
      </c>
      <c r="E3726" s="188">
        <v>3211</v>
      </c>
      <c r="F3726" s="228" t="s">
        <v>110</v>
      </c>
      <c r="H3726" s="222">
        <v>51000</v>
      </c>
      <c r="I3726" s="222"/>
      <c r="J3726" s="222"/>
      <c r="K3726" s="222">
        <f t="shared" si="1476"/>
        <v>51000</v>
      </c>
    </row>
    <row r="3727" spans="1:11" x14ac:dyDescent="0.2">
      <c r="A3727" s="326" t="s">
        <v>941</v>
      </c>
      <c r="B3727" s="326" t="s">
        <v>907</v>
      </c>
      <c r="C3727" s="327">
        <v>559</v>
      </c>
      <c r="D3727" s="322"/>
      <c r="E3727" s="187">
        <v>323</v>
      </c>
      <c r="F3727" s="230"/>
      <c r="G3727" s="328"/>
      <c r="H3727" s="199">
        <f>H3729+H3728</f>
        <v>466000</v>
      </c>
      <c r="I3727" s="199">
        <f>I3729+I3728</f>
        <v>0</v>
      </c>
      <c r="J3727" s="199">
        <f>J3729+J3728</f>
        <v>0</v>
      </c>
      <c r="K3727" s="199">
        <f t="shared" si="1476"/>
        <v>466000</v>
      </c>
    </row>
    <row r="3728" spans="1:11" s="152" customFormat="1" x14ac:dyDescent="0.2">
      <c r="A3728" s="213" t="s">
        <v>941</v>
      </c>
      <c r="B3728" s="213" t="s">
        <v>907</v>
      </c>
      <c r="C3728" s="214">
        <v>559</v>
      </c>
      <c r="D3728" s="215" t="s">
        <v>25</v>
      </c>
      <c r="E3728" s="188">
        <v>3233</v>
      </c>
      <c r="F3728" s="228" t="s">
        <v>119</v>
      </c>
      <c r="G3728" s="208"/>
      <c r="H3728" s="222">
        <v>233000</v>
      </c>
      <c r="I3728" s="222"/>
      <c r="J3728" s="222"/>
      <c r="K3728" s="222">
        <f t="shared" si="1476"/>
        <v>233000</v>
      </c>
    </row>
    <row r="3729" spans="1:11" ht="15" x14ac:dyDescent="0.2">
      <c r="A3729" s="213" t="s">
        <v>941</v>
      </c>
      <c r="B3729" s="213" t="s">
        <v>907</v>
      </c>
      <c r="C3729" s="214">
        <v>559</v>
      </c>
      <c r="D3729" s="215" t="s">
        <v>25</v>
      </c>
      <c r="E3729" s="188">
        <v>3237</v>
      </c>
      <c r="F3729" s="228" t="s">
        <v>36</v>
      </c>
      <c r="H3729" s="222">
        <v>233000</v>
      </c>
      <c r="I3729" s="222"/>
      <c r="J3729" s="222"/>
      <c r="K3729" s="222">
        <f t="shared" si="1476"/>
        <v>233000</v>
      </c>
    </row>
    <row r="3730" spans="1:11" s="152" customFormat="1" x14ac:dyDescent="0.2">
      <c r="A3730" s="330" t="s">
        <v>941</v>
      </c>
      <c r="B3730" s="330" t="s">
        <v>907</v>
      </c>
      <c r="C3730" s="285">
        <v>559</v>
      </c>
      <c r="D3730" s="330"/>
      <c r="E3730" s="286">
        <v>42</v>
      </c>
      <c r="F3730" s="287"/>
      <c r="G3730" s="287"/>
      <c r="H3730" s="317">
        <f t="shared" ref="H3730:J3731" si="1479">H3731</f>
        <v>64000</v>
      </c>
      <c r="I3730" s="317">
        <f t="shared" si="1479"/>
        <v>0</v>
      </c>
      <c r="J3730" s="317">
        <f t="shared" si="1479"/>
        <v>0</v>
      </c>
      <c r="K3730" s="317">
        <f t="shared" si="1476"/>
        <v>64000</v>
      </c>
    </row>
    <row r="3731" spans="1:11" x14ac:dyDescent="0.2">
      <c r="A3731" s="326" t="s">
        <v>941</v>
      </c>
      <c r="B3731" s="326" t="s">
        <v>907</v>
      </c>
      <c r="C3731" s="327">
        <v>559</v>
      </c>
      <c r="D3731" s="322"/>
      <c r="E3731" s="187">
        <v>426</v>
      </c>
      <c r="F3731" s="230"/>
      <c r="G3731" s="328"/>
      <c r="H3731" s="199">
        <f t="shared" si="1479"/>
        <v>64000</v>
      </c>
      <c r="I3731" s="199">
        <f t="shared" si="1479"/>
        <v>0</v>
      </c>
      <c r="J3731" s="199">
        <f t="shared" si="1479"/>
        <v>0</v>
      </c>
      <c r="K3731" s="199">
        <f t="shared" si="1476"/>
        <v>64000</v>
      </c>
    </row>
    <row r="3732" spans="1:11" ht="15" x14ac:dyDescent="0.2">
      <c r="A3732" s="213" t="s">
        <v>941</v>
      </c>
      <c r="B3732" s="213" t="s">
        <v>907</v>
      </c>
      <c r="C3732" s="214">
        <v>559</v>
      </c>
      <c r="D3732" s="215" t="s">
        <v>25</v>
      </c>
      <c r="E3732" s="188">
        <v>4262</v>
      </c>
      <c r="F3732" s="228" t="s">
        <v>135</v>
      </c>
      <c r="H3732" s="222">
        <v>64000</v>
      </c>
      <c r="I3732" s="222"/>
      <c r="J3732" s="222"/>
      <c r="K3732" s="222">
        <f t="shared" si="1476"/>
        <v>64000</v>
      </c>
    </row>
    <row r="3733" spans="1:11" ht="67.5" x14ac:dyDescent="0.2">
      <c r="A3733" s="296" t="s">
        <v>941</v>
      </c>
      <c r="B3733" s="296" t="s">
        <v>909</v>
      </c>
      <c r="C3733" s="296"/>
      <c r="D3733" s="296"/>
      <c r="E3733" s="297"/>
      <c r="F3733" s="299" t="s">
        <v>908</v>
      </c>
      <c r="G3733" s="300" t="s">
        <v>688</v>
      </c>
      <c r="H3733" s="301">
        <f>H3734+H3739+H3751+H3756+H3745+H3748+H3762+H3765</f>
        <v>694000</v>
      </c>
      <c r="I3733" s="301">
        <f t="shared" ref="I3733:J3733" si="1480">I3734+I3739+I3751+I3756+I3745+I3748+I3762+I3765</f>
        <v>0</v>
      </c>
      <c r="J3733" s="301">
        <f t="shared" si="1480"/>
        <v>168000</v>
      </c>
      <c r="K3733" s="301">
        <f t="shared" si="1476"/>
        <v>862000</v>
      </c>
    </row>
    <row r="3734" spans="1:11" s="152" customFormat="1" x14ac:dyDescent="0.2">
      <c r="A3734" s="330" t="s">
        <v>941</v>
      </c>
      <c r="B3734" s="330" t="s">
        <v>909</v>
      </c>
      <c r="C3734" s="285">
        <v>43</v>
      </c>
      <c r="D3734" s="330"/>
      <c r="E3734" s="286">
        <v>31</v>
      </c>
      <c r="F3734" s="287"/>
      <c r="G3734" s="287"/>
      <c r="H3734" s="317">
        <f>H3735+H3737</f>
        <v>13000</v>
      </c>
      <c r="I3734" s="317">
        <f>I3735+I3737</f>
        <v>0</v>
      </c>
      <c r="J3734" s="317">
        <f>J3735+J3737</f>
        <v>0</v>
      </c>
      <c r="K3734" s="317">
        <f t="shared" si="1476"/>
        <v>13000</v>
      </c>
    </row>
    <row r="3735" spans="1:11" x14ac:dyDescent="0.2">
      <c r="A3735" s="326" t="s">
        <v>941</v>
      </c>
      <c r="B3735" s="326" t="s">
        <v>909</v>
      </c>
      <c r="C3735" s="327">
        <v>43</v>
      </c>
      <c r="D3735" s="322"/>
      <c r="E3735" s="187">
        <v>311</v>
      </c>
      <c r="F3735" s="230"/>
      <c r="G3735" s="328"/>
      <c r="H3735" s="199">
        <f>H3736</f>
        <v>11200</v>
      </c>
      <c r="I3735" s="199">
        <f>I3736</f>
        <v>0</v>
      </c>
      <c r="J3735" s="199">
        <f>J3736</f>
        <v>0</v>
      </c>
      <c r="K3735" s="199">
        <f t="shared" si="1476"/>
        <v>11200</v>
      </c>
    </row>
    <row r="3736" spans="1:11" ht="15" x14ac:dyDescent="0.2">
      <c r="A3736" s="213" t="s">
        <v>941</v>
      </c>
      <c r="B3736" s="213" t="s">
        <v>909</v>
      </c>
      <c r="C3736" s="214">
        <v>43</v>
      </c>
      <c r="D3736" s="215" t="s">
        <v>25</v>
      </c>
      <c r="E3736" s="188">
        <v>3111</v>
      </c>
      <c r="F3736" s="228" t="s">
        <v>19</v>
      </c>
      <c r="H3736" s="222">
        <v>11200</v>
      </c>
      <c r="I3736" s="222"/>
      <c r="J3736" s="222"/>
      <c r="K3736" s="222">
        <f t="shared" si="1476"/>
        <v>11200</v>
      </c>
    </row>
    <row r="3737" spans="1:11" x14ac:dyDescent="0.2">
      <c r="A3737" s="326" t="s">
        <v>941</v>
      </c>
      <c r="B3737" s="326" t="s">
        <v>909</v>
      </c>
      <c r="C3737" s="327">
        <v>43</v>
      </c>
      <c r="D3737" s="322"/>
      <c r="E3737" s="187">
        <v>313</v>
      </c>
      <c r="F3737" s="230"/>
      <c r="G3737" s="328"/>
      <c r="H3737" s="199">
        <f t="shared" ref="H3737:J3737" si="1481">H3738</f>
        <v>1800</v>
      </c>
      <c r="I3737" s="199">
        <f t="shared" si="1481"/>
        <v>0</v>
      </c>
      <c r="J3737" s="199">
        <f t="shared" si="1481"/>
        <v>0</v>
      </c>
      <c r="K3737" s="199">
        <f t="shared" si="1476"/>
        <v>1800</v>
      </c>
    </row>
    <row r="3738" spans="1:11" ht="15" x14ac:dyDescent="0.2">
      <c r="A3738" s="213" t="s">
        <v>941</v>
      </c>
      <c r="B3738" s="213" t="s">
        <v>909</v>
      </c>
      <c r="C3738" s="214">
        <v>43</v>
      </c>
      <c r="D3738" s="215" t="s">
        <v>25</v>
      </c>
      <c r="E3738" s="188">
        <v>3132</v>
      </c>
      <c r="F3738" s="228" t="s">
        <v>280</v>
      </c>
      <c r="H3738" s="222">
        <v>1800</v>
      </c>
      <c r="I3738" s="222"/>
      <c r="J3738" s="222"/>
      <c r="K3738" s="222">
        <f t="shared" si="1476"/>
        <v>1800</v>
      </c>
    </row>
    <row r="3739" spans="1:11" x14ac:dyDescent="0.2">
      <c r="A3739" s="330" t="s">
        <v>941</v>
      </c>
      <c r="B3739" s="330" t="s">
        <v>909</v>
      </c>
      <c r="C3739" s="285">
        <v>43</v>
      </c>
      <c r="D3739" s="330"/>
      <c r="E3739" s="286">
        <v>32</v>
      </c>
      <c r="F3739" s="287"/>
      <c r="G3739" s="287"/>
      <c r="H3739" s="317">
        <f>H3740+H3742</f>
        <v>92000</v>
      </c>
      <c r="I3739" s="317">
        <f>I3740+I3742</f>
        <v>0</v>
      </c>
      <c r="J3739" s="317">
        <f>J3740+J3742</f>
        <v>0</v>
      </c>
      <c r="K3739" s="317">
        <f t="shared" si="1476"/>
        <v>92000</v>
      </c>
    </row>
    <row r="3740" spans="1:11" x14ac:dyDescent="0.2">
      <c r="A3740" s="326" t="s">
        <v>941</v>
      </c>
      <c r="B3740" s="326" t="s">
        <v>909</v>
      </c>
      <c r="C3740" s="327">
        <v>43</v>
      </c>
      <c r="D3740" s="322"/>
      <c r="E3740" s="187">
        <v>321</v>
      </c>
      <c r="F3740" s="230"/>
      <c r="G3740" s="328"/>
      <c r="H3740" s="199">
        <f>H3741</f>
        <v>15000</v>
      </c>
      <c r="I3740" s="199">
        <f>I3741</f>
        <v>0</v>
      </c>
      <c r="J3740" s="199">
        <f>J3741</f>
        <v>0</v>
      </c>
      <c r="K3740" s="199">
        <f t="shared" si="1476"/>
        <v>15000</v>
      </c>
    </row>
    <row r="3741" spans="1:11" ht="15" x14ac:dyDescent="0.2">
      <c r="A3741" s="213" t="s">
        <v>941</v>
      </c>
      <c r="B3741" s="213" t="s">
        <v>909</v>
      </c>
      <c r="C3741" s="214">
        <v>43</v>
      </c>
      <c r="D3741" s="215" t="s">
        <v>25</v>
      </c>
      <c r="E3741" s="188">
        <v>3211</v>
      </c>
      <c r="F3741" s="228" t="s">
        <v>110</v>
      </c>
      <c r="H3741" s="222">
        <v>15000</v>
      </c>
      <c r="I3741" s="222"/>
      <c r="J3741" s="222"/>
      <c r="K3741" s="222">
        <f t="shared" si="1476"/>
        <v>15000</v>
      </c>
    </row>
    <row r="3742" spans="1:11" x14ac:dyDescent="0.2">
      <c r="A3742" s="326" t="s">
        <v>941</v>
      </c>
      <c r="B3742" s="326" t="s">
        <v>909</v>
      </c>
      <c r="C3742" s="327">
        <v>43</v>
      </c>
      <c r="D3742" s="322"/>
      <c r="E3742" s="187">
        <v>323</v>
      </c>
      <c r="F3742" s="230"/>
      <c r="G3742" s="328"/>
      <c r="H3742" s="199">
        <f>H3744+H3743</f>
        <v>77000</v>
      </c>
      <c r="I3742" s="199">
        <f>I3744+I3743</f>
        <v>0</v>
      </c>
      <c r="J3742" s="199">
        <f>J3744+J3743</f>
        <v>0</v>
      </c>
      <c r="K3742" s="199">
        <f t="shared" si="1476"/>
        <v>77000</v>
      </c>
    </row>
    <row r="3743" spans="1:11" ht="15" x14ac:dyDescent="0.2">
      <c r="A3743" s="213" t="s">
        <v>941</v>
      </c>
      <c r="B3743" s="213" t="s">
        <v>909</v>
      </c>
      <c r="C3743" s="214">
        <v>43</v>
      </c>
      <c r="D3743" s="215" t="s">
        <v>25</v>
      </c>
      <c r="E3743" s="188">
        <v>3233</v>
      </c>
      <c r="F3743" s="228" t="s">
        <v>119</v>
      </c>
      <c r="H3743" s="222">
        <v>38500</v>
      </c>
      <c r="I3743" s="222"/>
      <c r="J3743" s="222"/>
      <c r="K3743" s="222">
        <f t="shared" si="1476"/>
        <v>38500</v>
      </c>
    </row>
    <row r="3744" spans="1:11" ht="15" x14ac:dyDescent="0.2">
      <c r="A3744" s="213" t="s">
        <v>941</v>
      </c>
      <c r="B3744" s="213" t="s">
        <v>909</v>
      </c>
      <c r="C3744" s="214">
        <v>43</v>
      </c>
      <c r="D3744" s="215" t="s">
        <v>25</v>
      </c>
      <c r="E3744" s="188">
        <v>3237</v>
      </c>
      <c r="F3744" s="228" t="s">
        <v>36</v>
      </c>
      <c r="H3744" s="222">
        <v>38500</v>
      </c>
      <c r="I3744" s="222"/>
      <c r="J3744" s="222"/>
      <c r="K3744" s="222">
        <f t="shared" si="1476"/>
        <v>38500</v>
      </c>
    </row>
    <row r="3745" spans="1:11" x14ac:dyDescent="0.2">
      <c r="A3745" s="330" t="s">
        <v>941</v>
      </c>
      <c r="B3745" s="330" t="s">
        <v>909</v>
      </c>
      <c r="C3745" s="285">
        <v>43</v>
      </c>
      <c r="D3745" s="330"/>
      <c r="E3745" s="286">
        <v>41</v>
      </c>
      <c r="F3745" s="287"/>
      <c r="G3745" s="287"/>
      <c r="H3745" s="317">
        <f>H3746</f>
        <v>0</v>
      </c>
      <c r="I3745" s="317">
        <f t="shared" ref="I3745:J3745" si="1482">I3746</f>
        <v>0</v>
      </c>
      <c r="J3745" s="317">
        <f t="shared" si="1482"/>
        <v>18000</v>
      </c>
      <c r="K3745" s="317">
        <f t="shared" si="1476"/>
        <v>18000</v>
      </c>
    </row>
    <row r="3746" spans="1:11" x14ac:dyDescent="0.2">
      <c r="A3746" s="326" t="s">
        <v>941</v>
      </c>
      <c r="B3746" s="326" t="s">
        <v>909</v>
      </c>
      <c r="C3746" s="327">
        <v>43</v>
      </c>
      <c r="D3746" s="322"/>
      <c r="E3746" s="187">
        <v>412</v>
      </c>
      <c r="F3746" s="230"/>
      <c r="G3746" s="328"/>
      <c r="H3746" s="199">
        <f>H3747</f>
        <v>0</v>
      </c>
      <c r="I3746" s="199">
        <f t="shared" ref="I3746:J3746" si="1483">I3747</f>
        <v>0</v>
      </c>
      <c r="J3746" s="199">
        <f t="shared" si="1483"/>
        <v>18000</v>
      </c>
      <c r="K3746" s="199">
        <f t="shared" si="1476"/>
        <v>18000</v>
      </c>
    </row>
    <row r="3747" spans="1:11" ht="15" x14ac:dyDescent="0.2">
      <c r="A3747" s="213" t="s">
        <v>941</v>
      </c>
      <c r="B3747" s="213" t="s">
        <v>909</v>
      </c>
      <c r="C3747" s="214">
        <v>43</v>
      </c>
      <c r="D3747" s="215" t="s">
        <v>25</v>
      </c>
      <c r="E3747" s="188">
        <v>4126</v>
      </c>
      <c r="F3747" s="228" t="s">
        <v>4</v>
      </c>
      <c r="H3747" s="222"/>
      <c r="I3747" s="222"/>
      <c r="J3747" s="222">
        <v>18000</v>
      </c>
      <c r="K3747" s="222">
        <f t="shared" si="1476"/>
        <v>18000</v>
      </c>
    </row>
    <row r="3748" spans="1:11" x14ac:dyDescent="0.2">
      <c r="A3748" s="330" t="s">
        <v>941</v>
      </c>
      <c r="B3748" s="330" t="s">
        <v>909</v>
      </c>
      <c r="C3748" s="285">
        <v>43</v>
      </c>
      <c r="D3748" s="330"/>
      <c r="E3748" s="286">
        <v>42</v>
      </c>
      <c r="F3748" s="287"/>
      <c r="G3748" s="287"/>
      <c r="H3748" s="317">
        <f>H3749</f>
        <v>0</v>
      </c>
      <c r="I3748" s="317">
        <f t="shared" ref="I3748:J3748" si="1484">I3749</f>
        <v>0</v>
      </c>
      <c r="J3748" s="317">
        <f t="shared" si="1484"/>
        <v>7000</v>
      </c>
      <c r="K3748" s="317">
        <f t="shared" si="1476"/>
        <v>7000</v>
      </c>
    </row>
    <row r="3749" spans="1:11" x14ac:dyDescent="0.2">
      <c r="A3749" s="326" t="s">
        <v>941</v>
      </c>
      <c r="B3749" s="326" t="s">
        <v>909</v>
      </c>
      <c r="C3749" s="327">
        <v>43</v>
      </c>
      <c r="D3749" s="322"/>
      <c r="E3749" s="187">
        <v>423</v>
      </c>
      <c r="F3749" s="230"/>
      <c r="G3749" s="328"/>
      <c r="H3749" s="199">
        <f>H3750</f>
        <v>0</v>
      </c>
      <c r="I3749" s="199">
        <f t="shared" ref="I3749:J3749" si="1485">I3750</f>
        <v>0</v>
      </c>
      <c r="J3749" s="199">
        <f t="shared" si="1485"/>
        <v>7000</v>
      </c>
      <c r="K3749" s="199">
        <f t="shared" si="1476"/>
        <v>7000</v>
      </c>
    </row>
    <row r="3750" spans="1:11" ht="15" x14ac:dyDescent="0.2">
      <c r="A3750" s="213" t="s">
        <v>941</v>
      </c>
      <c r="B3750" s="213" t="s">
        <v>909</v>
      </c>
      <c r="C3750" s="214">
        <v>43</v>
      </c>
      <c r="D3750" s="215" t="s">
        <v>25</v>
      </c>
      <c r="E3750" s="188">
        <v>4231</v>
      </c>
      <c r="F3750" s="228" t="s">
        <v>128</v>
      </c>
      <c r="H3750" s="222"/>
      <c r="I3750" s="222"/>
      <c r="J3750" s="222">
        <v>7000</v>
      </c>
      <c r="K3750" s="222">
        <f t="shared" si="1476"/>
        <v>7000</v>
      </c>
    </row>
    <row r="3751" spans="1:11" x14ac:dyDescent="0.2">
      <c r="A3751" s="330" t="s">
        <v>941</v>
      </c>
      <c r="B3751" s="330" t="s">
        <v>909</v>
      </c>
      <c r="C3751" s="285">
        <v>559</v>
      </c>
      <c r="D3751" s="330"/>
      <c r="E3751" s="286">
        <v>31</v>
      </c>
      <c r="F3751" s="287"/>
      <c r="G3751" s="287"/>
      <c r="H3751" s="317">
        <f>H3752+H3754</f>
        <v>73000</v>
      </c>
      <c r="I3751" s="317">
        <f>I3752+I3754</f>
        <v>0</v>
      </c>
      <c r="J3751" s="317">
        <f>J3752+J3754</f>
        <v>0</v>
      </c>
      <c r="K3751" s="317">
        <f t="shared" si="1476"/>
        <v>73000</v>
      </c>
    </row>
    <row r="3752" spans="1:11" x14ac:dyDescent="0.2">
      <c r="A3752" s="326" t="s">
        <v>941</v>
      </c>
      <c r="B3752" s="326" t="s">
        <v>909</v>
      </c>
      <c r="C3752" s="327">
        <v>559</v>
      </c>
      <c r="D3752" s="322"/>
      <c r="E3752" s="187">
        <v>311</v>
      </c>
      <c r="F3752" s="230"/>
      <c r="G3752" s="328"/>
      <c r="H3752" s="199">
        <f>H3753</f>
        <v>62700</v>
      </c>
      <c r="I3752" s="199">
        <f>I3753</f>
        <v>0</v>
      </c>
      <c r="J3752" s="199">
        <f>J3753</f>
        <v>0</v>
      </c>
      <c r="K3752" s="199">
        <f t="shared" si="1476"/>
        <v>62700</v>
      </c>
    </row>
    <row r="3753" spans="1:11" ht="15" x14ac:dyDescent="0.2">
      <c r="A3753" s="213" t="s">
        <v>941</v>
      </c>
      <c r="B3753" s="213" t="s">
        <v>909</v>
      </c>
      <c r="C3753" s="214">
        <v>559</v>
      </c>
      <c r="D3753" s="215" t="s">
        <v>25</v>
      </c>
      <c r="E3753" s="188">
        <v>3111</v>
      </c>
      <c r="F3753" s="228" t="s">
        <v>19</v>
      </c>
      <c r="H3753" s="222">
        <v>62700</v>
      </c>
      <c r="I3753" s="222"/>
      <c r="J3753" s="222"/>
      <c r="K3753" s="222">
        <f t="shared" si="1476"/>
        <v>62700</v>
      </c>
    </row>
    <row r="3754" spans="1:11" x14ac:dyDescent="0.2">
      <c r="A3754" s="326" t="s">
        <v>941</v>
      </c>
      <c r="B3754" s="326" t="s">
        <v>909</v>
      </c>
      <c r="C3754" s="327">
        <v>559</v>
      </c>
      <c r="D3754" s="322"/>
      <c r="E3754" s="187">
        <v>313</v>
      </c>
      <c r="F3754" s="230"/>
      <c r="G3754" s="328"/>
      <c r="H3754" s="199">
        <f t="shared" ref="H3754:J3754" si="1486">H3755</f>
        <v>10300</v>
      </c>
      <c r="I3754" s="199">
        <f t="shared" si="1486"/>
        <v>0</v>
      </c>
      <c r="J3754" s="199">
        <f t="shared" si="1486"/>
        <v>0</v>
      </c>
      <c r="K3754" s="199">
        <f t="shared" si="1476"/>
        <v>10300</v>
      </c>
    </row>
    <row r="3755" spans="1:11" ht="15" x14ac:dyDescent="0.2">
      <c r="A3755" s="213" t="s">
        <v>941</v>
      </c>
      <c r="B3755" s="213" t="s">
        <v>909</v>
      </c>
      <c r="C3755" s="214">
        <v>559</v>
      </c>
      <c r="D3755" s="215" t="s">
        <v>25</v>
      </c>
      <c r="E3755" s="188">
        <v>3132</v>
      </c>
      <c r="F3755" s="228" t="s">
        <v>280</v>
      </c>
      <c r="H3755" s="222">
        <v>10300</v>
      </c>
      <c r="I3755" s="222"/>
      <c r="J3755" s="222"/>
      <c r="K3755" s="222">
        <f t="shared" si="1476"/>
        <v>10300</v>
      </c>
    </row>
    <row r="3756" spans="1:11" x14ac:dyDescent="0.2">
      <c r="A3756" s="330" t="s">
        <v>941</v>
      </c>
      <c r="B3756" s="330" t="s">
        <v>909</v>
      </c>
      <c r="C3756" s="285">
        <v>559</v>
      </c>
      <c r="D3756" s="330"/>
      <c r="E3756" s="286">
        <v>32</v>
      </c>
      <c r="F3756" s="287"/>
      <c r="G3756" s="287"/>
      <c r="H3756" s="317">
        <f>H3757+H3759</f>
        <v>516000</v>
      </c>
      <c r="I3756" s="317">
        <f>I3757+I3759</f>
        <v>0</v>
      </c>
      <c r="J3756" s="317">
        <f>J3757+J3759</f>
        <v>0</v>
      </c>
      <c r="K3756" s="317">
        <f t="shared" si="1476"/>
        <v>516000</v>
      </c>
    </row>
    <row r="3757" spans="1:11" x14ac:dyDescent="0.2">
      <c r="A3757" s="326" t="s">
        <v>941</v>
      </c>
      <c r="B3757" s="326" t="s">
        <v>909</v>
      </c>
      <c r="C3757" s="327">
        <v>559</v>
      </c>
      <c r="D3757" s="322"/>
      <c r="E3757" s="187">
        <v>321</v>
      </c>
      <c r="F3757" s="230"/>
      <c r="G3757" s="328"/>
      <c r="H3757" s="199">
        <f>H3758</f>
        <v>84000</v>
      </c>
      <c r="I3757" s="199">
        <f>I3758</f>
        <v>0</v>
      </c>
      <c r="J3757" s="199">
        <f>J3758</f>
        <v>0</v>
      </c>
      <c r="K3757" s="199">
        <f t="shared" si="1476"/>
        <v>84000</v>
      </c>
    </row>
    <row r="3758" spans="1:11" ht="15" x14ac:dyDescent="0.2">
      <c r="A3758" s="213" t="s">
        <v>941</v>
      </c>
      <c r="B3758" s="213" t="s">
        <v>909</v>
      </c>
      <c r="C3758" s="214">
        <v>559</v>
      </c>
      <c r="D3758" s="215" t="s">
        <v>25</v>
      </c>
      <c r="E3758" s="188">
        <v>3211</v>
      </c>
      <c r="F3758" s="228" t="s">
        <v>110</v>
      </c>
      <c r="H3758" s="222">
        <v>84000</v>
      </c>
      <c r="I3758" s="222"/>
      <c r="J3758" s="222"/>
      <c r="K3758" s="222">
        <f t="shared" si="1476"/>
        <v>84000</v>
      </c>
    </row>
    <row r="3759" spans="1:11" x14ac:dyDescent="0.2">
      <c r="A3759" s="326" t="s">
        <v>941</v>
      </c>
      <c r="B3759" s="326" t="s">
        <v>909</v>
      </c>
      <c r="C3759" s="327">
        <v>559</v>
      </c>
      <c r="D3759" s="322"/>
      <c r="E3759" s="187">
        <v>323</v>
      </c>
      <c r="F3759" s="230"/>
      <c r="G3759" s="328"/>
      <c r="H3759" s="199">
        <f>H3761+H3760</f>
        <v>432000</v>
      </c>
      <c r="I3759" s="199">
        <f>I3761+I3760</f>
        <v>0</v>
      </c>
      <c r="J3759" s="199">
        <f>J3761+J3760</f>
        <v>0</v>
      </c>
      <c r="K3759" s="199">
        <f t="shared" si="1476"/>
        <v>432000</v>
      </c>
    </row>
    <row r="3760" spans="1:11" ht="15" x14ac:dyDescent="0.2">
      <c r="A3760" s="213" t="s">
        <v>941</v>
      </c>
      <c r="B3760" s="213" t="s">
        <v>909</v>
      </c>
      <c r="C3760" s="214">
        <v>559</v>
      </c>
      <c r="D3760" s="215" t="s">
        <v>25</v>
      </c>
      <c r="E3760" s="188">
        <v>3233</v>
      </c>
      <c r="F3760" s="228" t="s">
        <v>119</v>
      </c>
      <c r="H3760" s="222">
        <v>216000</v>
      </c>
      <c r="I3760" s="222"/>
      <c r="J3760" s="222"/>
      <c r="K3760" s="222">
        <f t="shared" si="1476"/>
        <v>216000</v>
      </c>
    </row>
    <row r="3761" spans="1:11" ht="15" x14ac:dyDescent="0.2">
      <c r="A3761" s="213" t="s">
        <v>941</v>
      </c>
      <c r="B3761" s="213" t="s">
        <v>909</v>
      </c>
      <c r="C3761" s="214">
        <v>559</v>
      </c>
      <c r="D3761" s="215" t="s">
        <v>25</v>
      </c>
      <c r="E3761" s="188">
        <v>3237</v>
      </c>
      <c r="F3761" s="228" t="s">
        <v>36</v>
      </c>
      <c r="H3761" s="222">
        <v>216000</v>
      </c>
      <c r="I3761" s="222"/>
      <c r="J3761" s="222"/>
      <c r="K3761" s="222">
        <f t="shared" si="1476"/>
        <v>216000</v>
      </c>
    </row>
    <row r="3762" spans="1:11" x14ac:dyDescent="0.2">
      <c r="A3762" s="330" t="s">
        <v>941</v>
      </c>
      <c r="B3762" s="330" t="s">
        <v>909</v>
      </c>
      <c r="C3762" s="285">
        <v>559</v>
      </c>
      <c r="D3762" s="330"/>
      <c r="E3762" s="286">
        <v>41</v>
      </c>
      <c r="F3762" s="287"/>
      <c r="G3762" s="287"/>
      <c r="H3762" s="317">
        <f>H3763</f>
        <v>0</v>
      </c>
      <c r="I3762" s="317">
        <f t="shared" ref="I3762:J3762" si="1487">I3763</f>
        <v>0</v>
      </c>
      <c r="J3762" s="317">
        <f t="shared" si="1487"/>
        <v>100000</v>
      </c>
      <c r="K3762" s="317">
        <f t="shared" si="1476"/>
        <v>100000</v>
      </c>
    </row>
    <row r="3763" spans="1:11" x14ac:dyDescent="0.2">
      <c r="A3763" s="326" t="s">
        <v>941</v>
      </c>
      <c r="B3763" s="326" t="s">
        <v>909</v>
      </c>
      <c r="C3763" s="327">
        <v>559</v>
      </c>
      <c r="D3763" s="322"/>
      <c r="E3763" s="187">
        <v>412</v>
      </c>
      <c r="F3763" s="230"/>
      <c r="G3763" s="328"/>
      <c r="H3763" s="199">
        <f>H3764</f>
        <v>0</v>
      </c>
      <c r="I3763" s="199">
        <f t="shared" ref="I3763:J3763" si="1488">I3764</f>
        <v>0</v>
      </c>
      <c r="J3763" s="199">
        <f t="shared" si="1488"/>
        <v>100000</v>
      </c>
      <c r="K3763" s="199">
        <f t="shared" si="1476"/>
        <v>100000</v>
      </c>
    </row>
    <row r="3764" spans="1:11" ht="15" x14ac:dyDescent="0.2">
      <c r="A3764" s="213" t="s">
        <v>941</v>
      </c>
      <c r="B3764" s="213" t="s">
        <v>909</v>
      </c>
      <c r="C3764" s="214">
        <v>559</v>
      </c>
      <c r="D3764" s="215" t="s">
        <v>25</v>
      </c>
      <c r="E3764" s="188">
        <v>4126</v>
      </c>
      <c r="F3764" s="228" t="s">
        <v>4</v>
      </c>
      <c r="H3764" s="222"/>
      <c r="I3764" s="222"/>
      <c r="J3764" s="222">
        <v>100000</v>
      </c>
      <c r="K3764" s="222">
        <f t="shared" si="1476"/>
        <v>100000</v>
      </c>
    </row>
    <row r="3765" spans="1:11" x14ac:dyDescent="0.2">
      <c r="A3765" s="330" t="s">
        <v>941</v>
      </c>
      <c r="B3765" s="330" t="s">
        <v>909</v>
      </c>
      <c r="C3765" s="285">
        <v>559</v>
      </c>
      <c r="D3765" s="330"/>
      <c r="E3765" s="286">
        <v>42</v>
      </c>
      <c r="F3765" s="287"/>
      <c r="G3765" s="287"/>
      <c r="H3765" s="317">
        <f>H3766</f>
        <v>0</v>
      </c>
      <c r="I3765" s="317">
        <f t="shared" ref="I3765:J3765" si="1489">I3766</f>
        <v>0</v>
      </c>
      <c r="J3765" s="317">
        <f t="shared" si="1489"/>
        <v>43000</v>
      </c>
      <c r="K3765" s="317">
        <f t="shared" si="1476"/>
        <v>43000</v>
      </c>
    </row>
    <row r="3766" spans="1:11" x14ac:dyDescent="0.2">
      <c r="A3766" s="326" t="s">
        <v>941</v>
      </c>
      <c r="B3766" s="326" t="s">
        <v>909</v>
      </c>
      <c r="C3766" s="327">
        <v>559</v>
      </c>
      <c r="D3766" s="322"/>
      <c r="E3766" s="187">
        <v>423</v>
      </c>
      <c r="F3766" s="230"/>
      <c r="G3766" s="328"/>
      <c r="H3766" s="199">
        <f>H3767</f>
        <v>0</v>
      </c>
      <c r="I3766" s="199">
        <f t="shared" ref="I3766:J3766" si="1490">I3767</f>
        <v>0</v>
      </c>
      <c r="J3766" s="199">
        <f t="shared" si="1490"/>
        <v>43000</v>
      </c>
      <c r="K3766" s="199">
        <f t="shared" si="1476"/>
        <v>43000</v>
      </c>
    </row>
    <row r="3767" spans="1:11" ht="15" x14ac:dyDescent="0.2">
      <c r="A3767" s="213" t="s">
        <v>941</v>
      </c>
      <c r="B3767" s="213" t="s">
        <v>909</v>
      </c>
      <c r="C3767" s="214">
        <v>559</v>
      </c>
      <c r="D3767" s="215" t="s">
        <v>25</v>
      </c>
      <c r="E3767" s="188">
        <v>4231</v>
      </c>
      <c r="F3767" s="228" t="s">
        <v>128</v>
      </c>
      <c r="H3767" s="222"/>
      <c r="I3767" s="222"/>
      <c r="J3767" s="222">
        <v>43000</v>
      </c>
      <c r="K3767" s="222">
        <f t="shared" si="1476"/>
        <v>43000</v>
      </c>
    </row>
    <row r="3768" spans="1:11" ht="78.75" x14ac:dyDescent="0.2">
      <c r="A3768" s="296" t="s">
        <v>941</v>
      </c>
      <c r="B3768" s="296" t="s">
        <v>911</v>
      </c>
      <c r="C3768" s="296"/>
      <c r="D3768" s="296"/>
      <c r="E3768" s="297"/>
      <c r="F3768" s="299" t="s">
        <v>910</v>
      </c>
      <c r="G3768" s="300" t="s">
        <v>688</v>
      </c>
      <c r="H3768" s="301">
        <f>H3769+H3780+H3785+H3774+H3777+H3788</f>
        <v>358000</v>
      </c>
      <c r="I3768" s="301">
        <f t="shared" ref="I3768:J3768" si="1491">I3769+I3780+I3785+I3774+I3777+I3788</f>
        <v>0</v>
      </c>
      <c r="J3768" s="301">
        <f t="shared" si="1491"/>
        <v>1750000</v>
      </c>
      <c r="K3768" s="301">
        <f t="shared" si="1476"/>
        <v>2108000</v>
      </c>
    </row>
    <row r="3769" spans="1:11" x14ac:dyDescent="0.2">
      <c r="A3769" s="330" t="s">
        <v>941</v>
      </c>
      <c r="B3769" s="330" t="s">
        <v>911</v>
      </c>
      <c r="C3769" s="285">
        <v>43</v>
      </c>
      <c r="D3769" s="330"/>
      <c r="E3769" s="286">
        <v>31</v>
      </c>
      <c r="F3769" s="287"/>
      <c r="G3769" s="287"/>
      <c r="H3769" s="317">
        <f>H3770+H3772</f>
        <v>48000</v>
      </c>
      <c r="I3769" s="317">
        <f>I3770+I3772</f>
        <v>0</v>
      </c>
      <c r="J3769" s="317">
        <f>J3770+J3772</f>
        <v>0</v>
      </c>
      <c r="K3769" s="317">
        <f t="shared" si="1476"/>
        <v>48000</v>
      </c>
    </row>
    <row r="3770" spans="1:11" x14ac:dyDescent="0.2">
      <c r="A3770" s="326" t="s">
        <v>941</v>
      </c>
      <c r="B3770" s="326" t="s">
        <v>911</v>
      </c>
      <c r="C3770" s="327">
        <v>43</v>
      </c>
      <c r="D3770" s="322"/>
      <c r="E3770" s="187">
        <v>311</v>
      </c>
      <c r="F3770" s="230"/>
      <c r="G3770" s="328"/>
      <c r="H3770" s="199">
        <f>H3771</f>
        <v>41200</v>
      </c>
      <c r="I3770" s="199">
        <f>I3771</f>
        <v>0</v>
      </c>
      <c r="J3770" s="199">
        <f>J3771</f>
        <v>0</v>
      </c>
      <c r="K3770" s="199">
        <f t="shared" si="1476"/>
        <v>41200</v>
      </c>
    </row>
    <row r="3771" spans="1:11" ht="15" x14ac:dyDescent="0.2">
      <c r="A3771" s="213" t="s">
        <v>941</v>
      </c>
      <c r="B3771" s="213" t="s">
        <v>911</v>
      </c>
      <c r="C3771" s="214">
        <v>43</v>
      </c>
      <c r="D3771" s="215" t="s">
        <v>25</v>
      </c>
      <c r="E3771" s="188">
        <v>3111</v>
      </c>
      <c r="F3771" s="228" t="s">
        <v>19</v>
      </c>
      <c r="H3771" s="222">
        <v>41200</v>
      </c>
      <c r="I3771" s="222"/>
      <c r="J3771" s="222"/>
      <c r="K3771" s="222">
        <f t="shared" si="1476"/>
        <v>41200</v>
      </c>
    </row>
    <row r="3772" spans="1:11" x14ac:dyDescent="0.2">
      <c r="A3772" s="326" t="s">
        <v>941</v>
      </c>
      <c r="B3772" s="326" t="s">
        <v>911</v>
      </c>
      <c r="C3772" s="327">
        <v>43</v>
      </c>
      <c r="D3772" s="322"/>
      <c r="E3772" s="187">
        <v>313</v>
      </c>
      <c r="F3772" s="230"/>
      <c r="G3772" s="328"/>
      <c r="H3772" s="199">
        <f>H3773</f>
        <v>6800</v>
      </c>
      <c r="I3772" s="199">
        <f>I3773</f>
        <v>0</v>
      </c>
      <c r="J3772" s="199">
        <f>J3773</f>
        <v>0</v>
      </c>
      <c r="K3772" s="199">
        <f t="shared" si="1476"/>
        <v>6800</v>
      </c>
    </row>
    <row r="3773" spans="1:11" ht="15" x14ac:dyDescent="0.2">
      <c r="A3773" s="213" t="s">
        <v>941</v>
      </c>
      <c r="B3773" s="213" t="s">
        <v>911</v>
      </c>
      <c r="C3773" s="214">
        <v>43</v>
      </c>
      <c r="D3773" s="215" t="s">
        <v>25</v>
      </c>
      <c r="E3773" s="188">
        <v>3132</v>
      </c>
      <c r="F3773" s="228" t="s">
        <v>280</v>
      </c>
      <c r="H3773" s="222">
        <v>6800</v>
      </c>
      <c r="I3773" s="222"/>
      <c r="J3773" s="222"/>
      <c r="K3773" s="222">
        <f t="shared" si="1476"/>
        <v>6800</v>
      </c>
    </row>
    <row r="3774" spans="1:11" x14ac:dyDescent="0.2">
      <c r="A3774" s="330" t="s">
        <v>941</v>
      </c>
      <c r="B3774" s="330" t="s">
        <v>911</v>
      </c>
      <c r="C3774" s="285">
        <v>43</v>
      </c>
      <c r="D3774" s="330"/>
      <c r="E3774" s="286">
        <v>32</v>
      </c>
      <c r="F3774" s="287"/>
      <c r="G3774" s="287"/>
      <c r="H3774" s="317">
        <f t="shared" ref="H3774:J3775" si="1492">H3775</f>
        <v>6000</v>
      </c>
      <c r="I3774" s="317">
        <f t="shared" si="1492"/>
        <v>0</v>
      </c>
      <c r="J3774" s="317">
        <f t="shared" si="1492"/>
        <v>0</v>
      </c>
      <c r="K3774" s="317">
        <f t="shared" si="1476"/>
        <v>6000</v>
      </c>
    </row>
    <row r="3775" spans="1:11" x14ac:dyDescent="0.2">
      <c r="A3775" s="326" t="s">
        <v>941</v>
      </c>
      <c r="B3775" s="326" t="s">
        <v>911</v>
      </c>
      <c r="C3775" s="327">
        <v>43</v>
      </c>
      <c r="D3775" s="322"/>
      <c r="E3775" s="187">
        <v>321</v>
      </c>
      <c r="F3775" s="230"/>
      <c r="G3775" s="328"/>
      <c r="H3775" s="199">
        <f t="shared" si="1492"/>
        <v>6000</v>
      </c>
      <c r="I3775" s="199">
        <f t="shared" si="1492"/>
        <v>0</v>
      </c>
      <c r="J3775" s="199">
        <f t="shared" si="1492"/>
        <v>0</v>
      </c>
      <c r="K3775" s="199">
        <f t="shared" si="1476"/>
        <v>6000</v>
      </c>
    </row>
    <row r="3776" spans="1:11" ht="15" x14ac:dyDescent="0.2">
      <c r="A3776" s="213" t="s">
        <v>941</v>
      </c>
      <c r="B3776" s="213" t="s">
        <v>911</v>
      </c>
      <c r="C3776" s="214">
        <v>43</v>
      </c>
      <c r="D3776" s="215" t="s">
        <v>25</v>
      </c>
      <c r="E3776" s="188">
        <v>3211</v>
      </c>
      <c r="F3776" s="228" t="s">
        <v>110</v>
      </c>
      <c r="H3776" s="222">
        <v>6000</v>
      </c>
      <c r="I3776" s="222"/>
      <c r="J3776" s="222"/>
      <c r="K3776" s="222">
        <f t="shared" si="1476"/>
        <v>6000</v>
      </c>
    </row>
    <row r="3777" spans="1:11" x14ac:dyDescent="0.2">
      <c r="A3777" s="330" t="s">
        <v>941</v>
      </c>
      <c r="B3777" s="330" t="s">
        <v>911</v>
      </c>
      <c r="C3777" s="285">
        <v>43</v>
      </c>
      <c r="D3777" s="330"/>
      <c r="E3777" s="286">
        <v>42</v>
      </c>
      <c r="F3777" s="287"/>
      <c r="G3777" s="287"/>
      <c r="H3777" s="317">
        <f>H3778</f>
        <v>0</v>
      </c>
      <c r="I3777" s="317">
        <f t="shared" ref="I3777:J3778" si="1493">I3778</f>
        <v>0</v>
      </c>
      <c r="J3777" s="317">
        <f t="shared" si="1493"/>
        <v>250000</v>
      </c>
      <c r="K3777" s="317">
        <f t="shared" si="1476"/>
        <v>250000</v>
      </c>
    </row>
    <row r="3778" spans="1:11" x14ac:dyDescent="0.2">
      <c r="A3778" s="326" t="s">
        <v>941</v>
      </c>
      <c r="B3778" s="326" t="s">
        <v>911</v>
      </c>
      <c r="C3778" s="327">
        <v>43</v>
      </c>
      <c r="D3778" s="322"/>
      <c r="E3778" s="187">
        <v>421</v>
      </c>
      <c r="F3778" s="230"/>
      <c r="G3778" s="328"/>
      <c r="H3778" s="199">
        <f>H3779</f>
        <v>0</v>
      </c>
      <c r="I3778" s="199">
        <f t="shared" si="1493"/>
        <v>0</v>
      </c>
      <c r="J3778" s="199">
        <f t="shared" si="1493"/>
        <v>250000</v>
      </c>
      <c r="K3778" s="199">
        <f t="shared" si="1476"/>
        <v>250000</v>
      </c>
    </row>
    <row r="3779" spans="1:11" ht="15" x14ac:dyDescent="0.2">
      <c r="A3779" s="213" t="s">
        <v>941</v>
      </c>
      <c r="B3779" s="213" t="s">
        <v>911</v>
      </c>
      <c r="C3779" s="214">
        <v>43</v>
      </c>
      <c r="D3779" s="215" t="s">
        <v>25</v>
      </c>
      <c r="E3779" s="188">
        <v>4214</v>
      </c>
      <c r="F3779" s="228" t="s">
        <v>154</v>
      </c>
      <c r="H3779" s="222"/>
      <c r="I3779" s="222"/>
      <c r="J3779" s="222">
        <v>250000</v>
      </c>
      <c r="K3779" s="222">
        <f t="shared" ref="K3779:K3842" si="1494">H3779-I3779+J3779</f>
        <v>250000</v>
      </c>
    </row>
    <row r="3780" spans="1:11" x14ac:dyDescent="0.2">
      <c r="A3780" s="330" t="s">
        <v>941</v>
      </c>
      <c r="B3780" s="330" t="s">
        <v>911</v>
      </c>
      <c r="C3780" s="285">
        <v>559</v>
      </c>
      <c r="D3780" s="330"/>
      <c r="E3780" s="286">
        <v>31</v>
      </c>
      <c r="F3780" s="287"/>
      <c r="G3780" s="287"/>
      <c r="H3780" s="317">
        <f>H3781+H3783</f>
        <v>272000</v>
      </c>
      <c r="I3780" s="317">
        <f>I3781+I3783</f>
        <v>0</v>
      </c>
      <c r="J3780" s="317">
        <f>J3781+J3783</f>
        <v>0</v>
      </c>
      <c r="K3780" s="317">
        <f t="shared" si="1494"/>
        <v>272000</v>
      </c>
    </row>
    <row r="3781" spans="1:11" x14ac:dyDescent="0.2">
      <c r="A3781" s="326" t="s">
        <v>941</v>
      </c>
      <c r="B3781" s="326" t="s">
        <v>911</v>
      </c>
      <c r="C3781" s="327">
        <v>559</v>
      </c>
      <c r="D3781" s="322"/>
      <c r="E3781" s="187">
        <v>311</v>
      </c>
      <c r="F3781" s="230"/>
      <c r="G3781" s="328"/>
      <c r="H3781" s="199">
        <f>H3782</f>
        <v>233500</v>
      </c>
      <c r="I3781" s="199">
        <f>I3782</f>
        <v>0</v>
      </c>
      <c r="J3781" s="199">
        <f>J3782</f>
        <v>0</v>
      </c>
      <c r="K3781" s="199">
        <f t="shared" si="1494"/>
        <v>233500</v>
      </c>
    </row>
    <row r="3782" spans="1:11" ht="15" x14ac:dyDescent="0.2">
      <c r="A3782" s="213" t="s">
        <v>941</v>
      </c>
      <c r="B3782" s="213" t="s">
        <v>911</v>
      </c>
      <c r="C3782" s="214">
        <v>559</v>
      </c>
      <c r="D3782" s="215" t="s">
        <v>25</v>
      </c>
      <c r="E3782" s="188">
        <v>3111</v>
      </c>
      <c r="F3782" s="228" t="s">
        <v>19</v>
      </c>
      <c r="H3782" s="222">
        <v>233500</v>
      </c>
      <c r="I3782" s="222"/>
      <c r="J3782" s="222"/>
      <c r="K3782" s="222">
        <f t="shared" si="1494"/>
        <v>233500</v>
      </c>
    </row>
    <row r="3783" spans="1:11" x14ac:dyDescent="0.2">
      <c r="A3783" s="326" t="s">
        <v>941</v>
      </c>
      <c r="B3783" s="326" t="s">
        <v>911</v>
      </c>
      <c r="C3783" s="327">
        <v>559</v>
      </c>
      <c r="D3783" s="322"/>
      <c r="E3783" s="187">
        <v>313</v>
      </c>
      <c r="F3783" s="230"/>
      <c r="G3783" s="328"/>
      <c r="H3783" s="199">
        <f t="shared" ref="H3783:J3783" si="1495">H3784</f>
        <v>38500</v>
      </c>
      <c r="I3783" s="199">
        <f t="shared" si="1495"/>
        <v>0</v>
      </c>
      <c r="J3783" s="199">
        <f t="shared" si="1495"/>
        <v>0</v>
      </c>
      <c r="K3783" s="199">
        <f t="shared" si="1494"/>
        <v>38500</v>
      </c>
    </row>
    <row r="3784" spans="1:11" ht="15" x14ac:dyDescent="0.2">
      <c r="A3784" s="213" t="s">
        <v>941</v>
      </c>
      <c r="B3784" s="213" t="s">
        <v>911</v>
      </c>
      <c r="C3784" s="214">
        <v>559</v>
      </c>
      <c r="D3784" s="215" t="s">
        <v>25</v>
      </c>
      <c r="E3784" s="188">
        <v>3132</v>
      </c>
      <c r="F3784" s="228" t="s">
        <v>280</v>
      </c>
      <c r="H3784" s="222">
        <v>38500</v>
      </c>
      <c r="I3784" s="222"/>
      <c r="J3784" s="222"/>
      <c r="K3784" s="222">
        <f t="shared" si="1494"/>
        <v>38500</v>
      </c>
    </row>
    <row r="3785" spans="1:11" x14ac:dyDescent="0.2">
      <c r="A3785" s="330" t="s">
        <v>941</v>
      </c>
      <c r="B3785" s="330" t="s">
        <v>911</v>
      </c>
      <c r="C3785" s="285">
        <v>559</v>
      </c>
      <c r="D3785" s="330"/>
      <c r="E3785" s="286">
        <v>32</v>
      </c>
      <c r="F3785" s="287"/>
      <c r="G3785" s="287"/>
      <c r="H3785" s="317">
        <f t="shared" ref="H3785:J3786" si="1496">H3786</f>
        <v>32000</v>
      </c>
      <c r="I3785" s="317">
        <f t="shared" si="1496"/>
        <v>0</v>
      </c>
      <c r="J3785" s="317">
        <f t="shared" si="1496"/>
        <v>0</v>
      </c>
      <c r="K3785" s="317">
        <f t="shared" si="1494"/>
        <v>32000</v>
      </c>
    </row>
    <row r="3786" spans="1:11" x14ac:dyDescent="0.2">
      <c r="A3786" s="326" t="s">
        <v>941</v>
      </c>
      <c r="B3786" s="326" t="s">
        <v>911</v>
      </c>
      <c r="C3786" s="327">
        <v>559</v>
      </c>
      <c r="D3786" s="322"/>
      <c r="E3786" s="187">
        <v>321</v>
      </c>
      <c r="F3786" s="230"/>
      <c r="G3786" s="328"/>
      <c r="H3786" s="199">
        <f t="shared" si="1496"/>
        <v>32000</v>
      </c>
      <c r="I3786" s="199">
        <f t="shared" si="1496"/>
        <v>0</v>
      </c>
      <c r="J3786" s="199">
        <f t="shared" si="1496"/>
        <v>0</v>
      </c>
      <c r="K3786" s="199">
        <f t="shared" si="1494"/>
        <v>32000</v>
      </c>
    </row>
    <row r="3787" spans="1:11" ht="15" x14ac:dyDescent="0.2">
      <c r="A3787" s="213" t="s">
        <v>941</v>
      </c>
      <c r="B3787" s="213" t="s">
        <v>911</v>
      </c>
      <c r="C3787" s="214">
        <v>559</v>
      </c>
      <c r="D3787" s="215" t="s">
        <v>25</v>
      </c>
      <c r="E3787" s="188">
        <v>3211</v>
      </c>
      <c r="F3787" s="228" t="s">
        <v>110</v>
      </c>
      <c r="H3787" s="222">
        <v>32000</v>
      </c>
      <c r="I3787" s="222"/>
      <c r="J3787" s="222"/>
      <c r="K3787" s="222">
        <f t="shared" si="1494"/>
        <v>32000</v>
      </c>
    </row>
    <row r="3788" spans="1:11" x14ac:dyDescent="0.2">
      <c r="A3788" s="330" t="s">
        <v>941</v>
      </c>
      <c r="B3788" s="330" t="s">
        <v>911</v>
      </c>
      <c r="C3788" s="285">
        <v>559</v>
      </c>
      <c r="D3788" s="330"/>
      <c r="E3788" s="286">
        <v>42</v>
      </c>
      <c r="F3788" s="287"/>
      <c r="G3788" s="287"/>
      <c r="H3788" s="317">
        <f>H3789</f>
        <v>0</v>
      </c>
      <c r="I3788" s="317">
        <f t="shared" ref="I3788:J3789" si="1497">I3789</f>
        <v>0</v>
      </c>
      <c r="J3788" s="317">
        <f t="shared" si="1497"/>
        <v>1500000</v>
      </c>
      <c r="K3788" s="317">
        <f t="shared" si="1494"/>
        <v>1500000</v>
      </c>
    </row>
    <row r="3789" spans="1:11" x14ac:dyDescent="0.2">
      <c r="A3789" s="326" t="s">
        <v>941</v>
      </c>
      <c r="B3789" s="326" t="s">
        <v>911</v>
      </c>
      <c r="C3789" s="327">
        <v>559</v>
      </c>
      <c r="D3789" s="322"/>
      <c r="E3789" s="187">
        <v>421</v>
      </c>
      <c r="F3789" s="230"/>
      <c r="G3789" s="328"/>
      <c r="H3789" s="199">
        <f>H3790</f>
        <v>0</v>
      </c>
      <c r="I3789" s="199">
        <f t="shared" si="1497"/>
        <v>0</v>
      </c>
      <c r="J3789" s="199">
        <f t="shared" si="1497"/>
        <v>1500000</v>
      </c>
      <c r="K3789" s="199">
        <f t="shared" si="1494"/>
        <v>1500000</v>
      </c>
    </row>
    <row r="3790" spans="1:11" ht="15" x14ac:dyDescent="0.2">
      <c r="A3790" s="213" t="s">
        <v>941</v>
      </c>
      <c r="B3790" s="213" t="s">
        <v>911</v>
      </c>
      <c r="C3790" s="214">
        <v>559</v>
      </c>
      <c r="D3790" s="215" t="s">
        <v>25</v>
      </c>
      <c r="E3790" s="188">
        <v>4214</v>
      </c>
      <c r="F3790" s="228" t="s">
        <v>154</v>
      </c>
      <c r="H3790" s="222"/>
      <c r="I3790" s="222"/>
      <c r="J3790" s="222">
        <v>1500000</v>
      </c>
      <c r="K3790" s="222">
        <f t="shared" si="1494"/>
        <v>1500000</v>
      </c>
    </row>
    <row r="3791" spans="1:11" ht="67.5" x14ac:dyDescent="0.2">
      <c r="A3791" s="296" t="s">
        <v>941</v>
      </c>
      <c r="B3791" s="296" t="s">
        <v>943</v>
      </c>
      <c r="C3791" s="296"/>
      <c r="D3791" s="296"/>
      <c r="E3791" s="297"/>
      <c r="F3791" s="299" t="s">
        <v>944</v>
      </c>
      <c r="G3791" s="300" t="s">
        <v>688</v>
      </c>
      <c r="H3791" s="301">
        <f>H3792+H3797+H3803+H3808</f>
        <v>0</v>
      </c>
      <c r="I3791" s="301">
        <f t="shared" ref="I3791:J3791" si="1498">I3792+I3797+I3803+I3808</f>
        <v>0</v>
      </c>
      <c r="J3791" s="301">
        <f t="shared" si="1498"/>
        <v>519000</v>
      </c>
      <c r="K3791" s="301">
        <f t="shared" si="1494"/>
        <v>519000</v>
      </c>
    </row>
    <row r="3792" spans="1:11" x14ac:dyDescent="0.2">
      <c r="A3792" s="331" t="s">
        <v>941</v>
      </c>
      <c r="B3792" s="331" t="s">
        <v>943</v>
      </c>
      <c r="C3792" s="285">
        <v>43</v>
      </c>
      <c r="D3792" s="330"/>
      <c r="E3792" s="286">
        <v>31</v>
      </c>
      <c r="F3792" s="287"/>
      <c r="G3792" s="287"/>
      <c r="H3792" s="317">
        <f>H3793+H3795</f>
        <v>0</v>
      </c>
      <c r="I3792" s="317">
        <f t="shared" ref="I3792:J3792" si="1499">I3793+I3795</f>
        <v>0</v>
      </c>
      <c r="J3792" s="317">
        <f t="shared" si="1499"/>
        <v>20000</v>
      </c>
      <c r="K3792" s="317">
        <f t="shared" si="1494"/>
        <v>20000</v>
      </c>
    </row>
    <row r="3793" spans="1:11" x14ac:dyDescent="0.2">
      <c r="A3793" s="322" t="s">
        <v>941</v>
      </c>
      <c r="B3793" s="322" t="s">
        <v>943</v>
      </c>
      <c r="C3793" s="327">
        <v>43</v>
      </c>
      <c r="D3793" s="322"/>
      <c r="E3793" s="187">
        <v>311</v>
      </c>
      <c r="F3793" s="230"/>
      <c r="G3793" s="328"/>
      <c r="H3793" s="199">
        <f>H3794</f>
        <v>0</v>
      </c>
      <c r="I3793" s="199">
        <f t="shared" ref="I3793:J3793" si="1500">I3794</f>
        <v>0</v>
      </c>
      <c r="J3793" s="199">
        <f t="shared" si="1500"/>
        <v>17000</v>
      </c>
      <c r="K3793" s="199">
        <f t="shared" si="1494"/>
        <v>17000</v>
      </c>
    </row>
    <row r="3794" spans="1:11" ht="15" x14ac:dyDescent="0.2">
      <c r="A3794" s="215" t="s">
        <v>941</v>
      </c>
      <c r="B3794" s="215" t="s">
        <v>943</v>
      </c>
      <c r="C3794" s="214">
        <v>43</v>
      </c>
      <c r="D3794" s="215" t="s">
        <v>25</v>
      </c>
      <c r="E3794" s="188">
        <v>3111</v>
      </c>
      <c r="F3794" s="228" t="s">
        <v>19</v>
      </c>
      <c r="H3794" s="392">
        <v>0</v>
      </c>
      <c r="I3794" s="392">
        <v>0</v>
      </c>
      <c r="J3794" s="392">
        <v>17000</v>
      </c>
      <c r="K3794" s="392">
        <f t="shared" si="1494"/>
        <v>17000</v>
      </c>
    </row>
    <row r="3795" spans="1:11" x14ac:dyDescent="0.2">
      <c r="A3795" s="322" t="s">
        <v>941</v>
      </c>
      <c r="B3795" s="322" t="s">
        <v>943</v>
      </c>
      <c r="C3795" s="327">
        <v>43</v>
      </c>
      <c r="D3795" s="322"/>
      <c r="E3795" s="187">
        <v>313</v>
      </c>
      <c r="F3795" s="230"/>
      <c r="G3795" s="328"/>
      <c r="H3795" s="199">
        <f>H3796</f>
        <v>0</v>
      </c>
      <c r="I3795" s="199">
        <f t="shared" ref="I3795:J3795" si="1501">I3796</f>
        <v>0</v>
      </c>
      <c r="J3795" s="199">
        <f t="shared" si="1501"/>
        <v>3000</v>
      </c>
      <c r="K3795" s="199">
        <f t="shared" si="1494"/>
        <v>3000</v>
      </c>
    </row>
    <row r="3796" spans="1:11" ht="15" x14ac:dyDescent="0.2">
      <c r="A3796" s="215" t="s">
        <v>941</v>
      </c>
      <c r="B3796" s="215" t="s">
        <v>943</v>
      </c>
      <c r="C3796" s="214">
        <v>43</v>
      </c>
      <c r="D3796" s="215" t="s">
        <v>25</v>
      </c>
      <c r="E3796" s="188">
        <v>3132</v>
      </c>
      <c r="F3796" s="228" t="s">
        <v>280</v>
      </c>
      <c r="H3796" s="392">
        <v>0</v>
      </c>
      <c r="I3796" s="392">
        <v>0</v>
      </c>
      <c r="J3796" s="392">
        <v>3000</v>
      </c>
      <c r="K3796" s="392">
        <f t="shared" si="1494"/>
        <v>3000</v>
      </c>
    </row>
    <row r="3797" spans="1:11" x14ac:dyDescent="0.2">
      <c r="A3797" s="331" t="s">
        <v>941</v>
      </c>
      <c r="B3797" s="331" t="s">
        <v>943</v>
      </c>
      <c r="C3797" s="285">
        <v>43</v>
      </c>
      <c r="D3797" s="330"/>
      <c r="E3797" s="286">
        <v>32</v>
      </c>
      <c r="F3797" s="287"/>
      <c r="G3797" s="287"/>
      <c r="H3797" s="317">
        <f>H3798+H3800</f>
        <v>0</v>
      </c>
      <c r="I3797" s="317">
        <f t="shared" ref="I3797:J3797" si="1502">I3798+I3800</f>
        <v>0</v>
      </c>
      <c r="J3797" s="317">
        <f t="shared" si="1502"/>
        <v>58000</v>
      </c>
      <c r="K3797" s="317">
        <f t="shared" si="1494"/>
        <v>58000</v>
      </c>
    </row>
    <row r="3798" spans="1:11" x14ac:dyDescent="0.2">
      <c r="A3798" s="322" t="s">
        <v>941</v>
      </c>
      <c r="B3798" s="322" t="s">
        <v>943</v>
      </c>
      <c r="C3798" s="327">
        <v>43</v>
      </c>
      <c r="D3798" s="322"/>
      <c r="E3798" s="187">
        <v>321</v>
      </c>
      <c r="F3798" s="230"/>
      <c r="G3798" s="328"/>
      <c r="H3798" s="199">
        <f>H3799</f>
        <v>0</v>
      </c>
      <c r="I3798" s="199">
        <f t="shared" ref="I3798:J3798" si="1503">I3799</f>
        <v>0</v>
      </c>
      <c r="J3798" s="199">
        <f t="shared" si="1503"/>
        <v>8000</v>
      </c>
      <c r="K3798" s="199">
        <f t="shared" si="1494"/>
        <v>8000</v>
      </c>
    </row>
    <row r="3799" spans="1:11" ht="15" x14ac:dyDescent="0.2">
      <c r="A3799" s="215" t="s">
        <v>941</v>
      </c>
      <c r="B3799" s="215" t="s">
        <v>943</v>
      </c>
      <c r="C3799" s="214">
        <v>43</v>
      </c>
      <c r="D3799" s="215" t="s">
        <v>25</v>
      </c>
      <c r="E3799" s="188">
        <v>3211</v>
      </c>
      <c r="F3799" s="228" t="s">
        <v>110</v>
      </c>
      <c r="H3799" s="392">
        <v>0</v>
      </c>
      <c r="I3799" s="392">
        <v>0</v>
      </c>
      <c r="J3799" s="392">
        <v>8000</v>
      </c>
      <c r="K3799" s="392">
        <f t="shared" si="1494"/>
        <v>8000</v>
      </c>
    </row>
    <row r="3800" spans="1:11" x14ac:dyDescent="0.2">
      <c r="A3800" s="322" t="s">
        <v>941</v>
      </c>
      <c r="B3800" s="322" t="s">
        <v>943</v>
      </c>
      <c r="C3800" s="327">
        <v>43</v>
      </c>
      <c r="D3800" s="322"/>
      <c r="E3800" s="187">
        <v>323</v>
      </c>
      <c r="F3800" s="230"/>
      <c r="G3800" s="328"/>
      <c r="H3800" s="199">
        <f>H3801+H3802</f>
        <v>0</v>
      </c>
      <c r="I3800" s="199">
        <f t="shared" ref="I3800:J3800" si="1504">I3801+I3802</f>
        <v>0</v>
      </c>
      <c r="J3800" s="199">
        <f t="shared" si="1504"/>
        <v>50000</v>
      </c>
      <c r="K3800" s="199">
        <f t="shared" si="1494"/>
        <v>50000</v>
      </c>
    </row>
    <row r="3801" spans="1:11" ht="15" x14ac:dyDescent="0.2">
      <c r="A3801" s="215" t="s">
        <v>941</v>
      </c>
      <c r="B3801" s="215" t="s">
        <v>943</v>
      </c>
      <c r="C3801" s="214">
        <v>43</v>
      </c>
      <c r="D3801" s="215" t="s">
        <v>25</v>
      </c>
      <c r="E3801" s="188">
        <v>3233</v>
      </c>
      <c r="F3801" s="228" t="s">
        <v>119</v>
      </c>
      <c r="H3801" s="222">
        <v>0</v>
      </c>
      <c r="I3801" s="222">
        <v>0</v>
      </c>
      <c r="J3801" s="222">
        <v>25000</v>
      </c>
      <c r="K3801" s="222">
        <f t="shared" si="1494"/>
        <v>25000</v>
      </c>
    </row>
    <row r="3802" spans="1:11" ht="15" x14ac:dyDescent="0.2">
      <c r="A3802" s="215" t="s">
        <v>941</v>
      </c>
      <c r="B3802" s="215" t="s">
        <v>943</v>
      </c>
      <c r="C3802" s="214">
        <v>43</v>
      </c>
      <c r="D3802" s="215" t="s">
        <v>25</v>
      </c>
      <c r="E3802" s="188">
        <v>3237</v>
      </c>
      <c r="F3802" s="228" t="s">
        <v>36</v>
      </c>
      <c r="H3802" s="222">
        <v>0</v>
      </c>
      <c r="I3802" s="222">
        <v>0</v>
      </c>
      <c r="J3802" s="222">
        <v>25000</v>
      </c>
      <c r="K3802" s="222">
        <f t="shared" si="1494"/>
        <v>25000</v>
      </c>
    </row>
    <row r="3803" spans="1:11" x14ac:dyDescent="0.2">
      <c r="A3803" s="331" t="s">
        <v>941</v>
      </c>
      <c r="B3803" s="331" t="s">
        <v>943</v>
      </c>
      <c r="C3803" s="285">
        <v>559</v>
      </c>
      <c r="D3803" s="330"/>
      <c r="E3803" s="286">
        <v>31</v>
      </c>
      <c r="F3803" s="287"/>
      <c r="G3803" s="287"/>
      <c r="H3803" s="317">
        <f>H3804+H3806</f>
        <v>0</v>
      </c>
      <c r="I3803" s="317">
        <f t="shared" ref="I3803:J3803" si="1505">I3804+I3806</f>
        <v>0</v>
      </c>
      <c r="J3803" s="317">
        <f t="shared" si="1505"/>
        <v>117000</v>
      </c>
      <c r="K3803" s="317">
        <f t="shared" si="1494"/>
        <v>117000</v>
      </c>
    </row>
    <row r="3804" spans="1:11" x14ac:dyDescent="0.2">
      <c r="A3804" s="322" t="s">
        <v>941</v>
      </c>
      <c r="B3804" s="322" t="s">
        <v>943</v>
      </c>
      <c r="C3804" s="327">
        <v>559</v>
      </c>
      <c r="D3804" s="322"/>
      <c r="E3804" s="187">
        <v>311</v>
      </c>
      <c r="F3804" s="230"/>
      <c r="G3804" s="328"/>
      <c r="H3804" s="199">
        <f>H3805</f>
        <v>0</v>
      </c>
      <c r="I3804" s="199">
        <f t="shared" ref="I3804:J3804" si="1506">I3805</f>
        <v>0</v>
      </c>
      <c r="J3804" s="199">
        <f t="shared" si="1506"/>
        <v>100000</v>
      </c>
      <c r="K3804" s="199">
        <f t="shared" si="1494"/>
        <v>100000</v>
      </c>
    </row>
    <row r="3805" spans="1:11" ht="15" x14ac:dyDescent="0.2">
      <c r="A3805" s="215" t="s">
        <v>941</v>
      </c>
      <c r="B3805" s="215" t="s">
        <v>943</v>
      </c>
      <c r="C3805" s="214">
        <v>559</v>
      </c>
      <c r="D3805" s="215" t="s">
        <v>25</v>
      </c>
      <c r="E3805" s="188">
        <v>3111</v>
      </c>
      <c r="F3805" s="228" t="s">
        <v>19</v>
      </c>
      <c r="H3805" s="392">
        <v>0</v>
      </c>
      <c r="I3805" s="392">
        <v>0</v>
      </c>
      <c r="J3805" s="392">
        <v>100000</v>
      </c>
      <c r="K3805" s="392">
        <f t="shared" si="1494"/>
        <v>100000</v>
      </c>
    </row>
    <row r="3806" spans="1:11" x14ac:dyDescent="0.2">
      <c r="A3806" s="322" t="s">
        <v>941</v>
      </c>
      <c r="B3806" s="322" t="s">
        <v>943</v>
      </c>
      <c r="C3806" s="327">
        <v>559</v>
      </c>
      <c r="D3806" s="322"/>
      <c r="E3806" s="187">
        <v>313</v>
      </c>
      <c r="F3806" s="230"/>
      <c r="G3806" s="328"/>
      <c r="H3806" s="199">
        <f>H3807</f>
        <v>0</v>
      </c>
      <c r="I3806" s="199">
        <f t="shared" ref="I3806:J3806" si="1507">I3807</f>
        <v>0</v>
      </c>
      <c r="J3806" s="199">
        <f t="shared" si="1507"/>
        <v>17000</v>
      </c>
      <c r="K3806" s="199">
        <f t="shared" si="1494"/>
        <v>17000</v>
      </c>
    </row>
    <row r="3807" spans="1:11" ht="15" x14ac:dyDescent="0.2">
      <c r="A3807" s="215" t="s">
        <v>941</v>
      </c>
      <c r="B3807" s="215" t="s">
        <v>943</v>
      </c>
      <c r="C3807" s="214">
        <v>559</v>
      </c>
      <c r="D3807" s="215" t="s">
        <v>25</v>
      </c>
      <c r="E3807" s="188">
        <v>3132</v>
      </c>
      <c r="F3807" s="228" t="s">
        <v>280</v>
      </c>
      <c r="H3807" s="392">
        <v>0</v>
      </c>
      <c r="I3807" s="392">
        <v>0</v>
      </c>
      <c r="J3807" s="392">
        <v>17000</v>
      </c>
      <c r="K3807" s="392">
        <f t="shared" si="1494"/>
        <v>17000</v>
      </c>
    </row>
    <row r="3808" spans="1:11" x14ac:dyDescent="0.2">
      <c r="A3808" s="331" t="s">
        <v>941</v>
      </c>
      <c r="B3808" s="331" t="s">
        <v>943</v>
      </c>
      <c r="C3808" s="285">
        <v>559</v>
      </c>
      <c r="D3808" s="330"/>
      <c r="E3808" s="286">
        <v>32</v>
      </c>
      <c r="F3808" s="287"/>
      <c r="G3808" s="287"/>
      <c r="H3808" s="317">
        <f>H3809+H3811</f>
        <v>0</v>
      </c>
      <c r="I3808" s="317">
        <f t="shared" ref="I3808:J3808" si="1508">I3809+I3811</f>
        <v>0</v>
      </c>
      <c r="J3808" s="317">
        <f t="shared" si="1508"/>
        <v>324000</v>
      </c>
      <c r="K3808" s="317">
        <f t="shared" si="1494"/>
        <v>324000</v>
      </c>
    </row>
    <row r="3809" spans="1:11" x14ac:dyDescent="0.2">
      <c r="A3809" s="322" t="s">
        <v>941</v>
      </c>
      <c r="B3809" s="322" t="s">
        <v>943</v>
      </c>
      <c r="C3809" s="327">
        <v>559</v>
      </c>
      <c r="D3809" s="322"/>
      <c r="E3809" s="187">
        <v>321</v>
      </c>
      <c r="F3809" s="230"/>
      <c r="G3809" s="328"/>
      <c r="H3809" s="199">
        <f>SUM(H3810)</f>
        <v>0</v>
      </c>
      <c r="I3809" s="199">
        <f t="shared" ref="I3809:J3809" si="1509">SUM(I3810)</f>
        <v>0</v>
      </c>
      <c r="J3809" s="199">
        <f t="shared" si="1509"/>
        <v>44000</v>
      </c>
      <c r="K3809" s="199">
        <f t="shared" si="1494"/>
        <v>44000</v>
      </c>
    </row>
    <row r="3810" spans="1:11" ht="15" x14ac:dyDescent="0.2">
      <c r="A3810" s="215" t="s">
        <v>941</v>
      </c>
      <c r="B3810" s="215" t="s">
        <v>943</v>
      </c>
      <c r="C3810" s="214">
        <v>559</v>
      </c>
      <c r="D3810" s="215" t="s">
        <v>25</v>
      </c>
      <c r="E3810" s="188">
        <v>3211</v>
      </c>
      <c r="F3810" s="228" t="s">
        <v>110</v>
      </c>
      <c r="H3810" s="392">
        <v>0</v>
      </c>
      <c r="I3810" s="392">
        <v>0</v>
      </c>
      <c r="J3810" s="392">
        <v>44000</v>
      </c>
      <c r="K3810" s="392">
        <f t="shared" si="1494"/>
        <v>44000</v>
      </c>
    </row>
    <row r="3811" spans="1:11" x14ac:dyDescent="0.2">
      <c r="A3811" s="322" t="s">
        <v>941</v>
      </c>
      <c r="B3811" s="322" t="s">
        <v>943</v>
      </c>
      <c r="C3811" s="327">
        <v>559</v>
      </c>
      <c r="D3811" s="322"/>
      <c r="E3811" s="187">
        <v>323</v>
      </c>
      <c r="F3811" s="230"/>
      <c r="G3811" s="328"/>
      <c r="H3811" s="199">
        <f>SUM(H3812:H3813)</f>
        <v>0</v>
      </c>
      <c r="I3811" s="199">
        <f t="shared" ref="I3811:J3811" si="1510">SUM(I3812:I3813)</f>
        <v>0</v>
      </c>
      <c r="J3811" s="199">
        <f t="shared" si="1510"/>
        <v>280000</v>
      </c>
      <c r="K3811" s="199">
        <f t="shared" si="1494"/>
        <v>280000</v>
      </c>
    </row>
    <row r="3812" spans="1:11" ht="15" x14ac:dyDescent="0.2">
      <c r="A3812" s="215" t="s">
        <v>941</v>
      </c>
      <c r="B3812" s="215" t="s">
        <v>943</v>
      </c>
      <c r="C3812" s="214">
        <v>559</v>
      </c>
      <c r="D3812" s="215" t="s">
        <v>25</v>
      </c>
      <c r="E3812" s="188">
        <v>3233</v>
      </c>
      <c r="F3812" s="228" t="s">
        <v>119</v>
      </c>
      <c r="H3812" s="222">
        <v>0</v>
      </c>
      <c r="I3812" s="222">
        <v>0</v>
      </c>
      <c r="J3812" s="222">
        <v>140000</v>
      </c>
      <c r="K3812" s="222">
        <f t="shared" si="1494"/>
        <v>140000</v>
      </c>
    </row>
    <row r="3813" spans="1:11" ht="15" x14ac:dyDescent="0.2">
      <c r="A3813" s="215" t="s">
        <v>941</v>
      </c>
      <c r="B3813" s="215" t="s">
        <v>943</v>
      </c>
      <c r="C3813" s="214">
        <v>559</v>
      </c>
      <c r="D3813" s="215" t="s">
        <v>25</v>
      </c>
      <c r="E3813" s="188">
        <v>3237</v>
      </c>
      <c r="F3813" s="228" t="s">
        <v>36</v>
      </c>
      <c r="H3813" s="222">
        <v>0</v>
      </c>
      <c r="I3813" s="222">
        <v>0</v>
      </c>
      <c r="J3813" s="222">
        <v>140000</v>
      </c>
      <c r="K3813" s="222">
        <f t="shared" si="1494"/>
        <v>140000</v>
      </c>
    </row>
    <row r="3814" spans="1:11" x14ac:dyDescent="0.2">
      <c r="A3814" s="396" t="s">
        <v>947</v>
      </c>
      <c r="B3814" s="424" t="s">
        <v>754</v>
      </c>
      <c r="C3814" s="424"/>
      <c r="D3814" s="424"/>
      <c r="E3814" s="424"/>
      <c r="F3814" s="233" t="s">
        <v>743</v>
      </c>
      <c r="G3814" s="180"/>
      <c r="H3814" s="151">
        <f t="shared" ref="H3814:I3814" si="1511">H3815+H3878+H3891+H3895+H3936</f>
        <v>123849031</v>
      </c>
      <c r="I3814" s="151">
        <f t="shared" si="1511"/>
        <v>9899000</v>
      </c>
      <c r="J3814" s="151">
        <f t="shared" ref="J3814" si="1512">J3815+J3878+J3891+J3895+J3936</f>
        <v>4929000</v>
      </c>
      <c r="K3814" s="151">
        <f t="shared" si="1494"/>
        <v>118879031</v>
      </c>
    </row>
    <row r="3815" spans="1:11" ht="33.75" x14ac:dyDescent="0.2">
      <c r="A3815" s="296" t="s">
        <v>947</v>
      </c>
      <c r="B3815" s="296" t="s">
        <v>808</v>
      </c>
      <c r="C3815" s="296"/>
      <c r="D3815" s="296"/>
      <c r="E3815" s="297"/>
      <c r="F3815" s="299" t="s">
        <v>763</v>
      </c>
      <c r="G3815" s="300" t="s">
        <v>690</v>
      </c>
      <c r="H3815" s="301">
        <f>H3816+H3824+H3843+H3851+H3867+H3875+H3840</f>
        <v>2433000</v>
      </c>
      <c r="I3815" s="301">
        <f t="shared" ref="I3815:J3815" si="1513">I3816+I3824+I3843+I3851+I3867+I3875+I3840</f>
        <v>299000</v>
      </c>
      <c r="J3815" s="301">
        <f t="shared" si="1513"/>
        <v>328000</v>
      </c>
      <c r="K3815" s="301">
        <f t="shared" si="1494"/>
        <v>2462000</v>
      </c>
    </row>
    <row r="3816" spans="1:11" x14ac:dyDescent="0.2">
      <c r="A3816" s="330" t="s">
        <v>947</v>
      </c>
      <c r="B3816" s="330" t="s">
        <v>808</v>
      </c>
      <c r="C3816" s="285">
        <v>11</v>
      </c>
      <c r="D3816" s="330"/>
      <c r="E3816" s="286">
        <v>31</v>
      </c>
      <c r="F3816" s="287"/>
      <c r="G3816" s="287"/>
      <c r="H3816" s="317">
        <f>H3817+H3820+H3822</f>
        <v>983000</v>
      </c>
      <c r="I3816" s="317">
        <f>I3817+I3820+I3822</f>
        <v>0</v>
      </c>
      <c r="J3816" s="317">
        <f>J3817+J3820+J3822</f>
        <v>0</v>
      </c>
      <c r="K3816" s="317">
        <f t="shared" si="1494"/>
        <v>983000</v>
      </c>
    </row>
    <row r="3817" spans="1:11" x14ac:dyDescent="0.2">
      <c r="A3817" s="326" t="s">
        <v>947</v>
      </c>
      <c r="B3817" s="326" t="s">
        <v>808</v>
      </c>
      <c r="C3817" s="327">
        <v>11</v>
      </c>
      <c r="D3817" s="322"/>
      <c r="E3817" s="187">
        <v>311</v>
      </c>
      <c r="F3817" s="230"/>
      <c r="G3817" s="328"/>
      <c r="H3817" s="199">
        <f>H3818+H3819</f>
        <v>798000</v>
      </c>
      <c r="I3817" s="199">
        <f>I3818+I3819</f>
        <v>0</v>
      </c>
      <c r="J3817" s="199">
        <f>J3818+J3819</f>
        <v>0</v>
      </c>
      <c r="K3817" s="199">
        <f t="shared" si="1494"/>
        <v>798000</v>
      </c>
    </row>
    <row r="3818" spans="1:11" ht="15" x14ac:dyDescent="0.2">
      <c r="A3818" s="213" t="s">
        <v>947</v>
      </c>
      <c r="B3818" s="213" t="s">
        <v>808</v>
      </c>
      <c r="C3818" s="214">
        <v>11</v>
      </c>
      <c r="D3818" s="215" t="s">
        <v>25</v>
      </c>
      <c r="E3818" s="188">
        <v>3111</v>
      </c>
      <c r="F3818" s="228" t="s">
        <v>19</v>
      </c>
      <c r="H3818" s="222">
        <v>750000</v>
      </c>
      <c r="I3818" s="222"/>
      <c r="J3818" s="222"/>
      <c r="K3818" s="222">
        <f t="shared" si="1494"/>
        <v>750000</v>
      </c>
    </row>
    <row r="3819" spans="1:11" ht="15" x14ac:dyDescent="0.2">
      <c r="A3819" s="213" t="s">
        <v>947</v>
      </c>
      <c r="B3819" s="213" t="s">
        <v>808</v>
      </c>
      <c r="C3819" s="214">
        <v>11</v>
      </c>
      <c r="D3819" s="215" t="s">
        <v>25</v>
      </c>
      <c r="E3819" s="188">
        <v>3113</v>
      </c>
      <c r="F3819" s="228" t="s">
        <v>20</v>
      </c>
      <c r="H3819" s="222">
        <v>48000</v>
      </c>
      <c r="I3819" s="222"/>
      <c r="J3819" s="222"/>
      <c r="K3819" s="222">
        <f t="shared" si="1494"/>
        <v>48000</v>
      </c>
    </row>
    <row r="3820" spans="1:11" x14ac:dyDescent="0.2">
      <c r="A3820" s="326" t="s">
        <v>947</v>
      </c>
      <c r="B3820" s="326" t="s">
        <v>808</v>
      </c>
      <c r="C3820" s="327">
        <v>11</v>
      </c>
      <c r="D3820" s="322"/>
      <c r="E3820" s="156">
        <v>312</v>
      </c>
      <c r="F3820" s="225"/>
      <c r="G3820" s="328"/>
      <c r="H3820" s="199">
        <f>H3821</f>
        <v>27000</v>
      </c>
      <c r="I3820" s="199">
        <f>I3821</f>
        <v>0</v>
      </c>
      <c r="J3820" s="199">
        <f>J3821</f>
        <v>0</v>
      </c>
      <c r="K3820" s="199">
        <f t="shared" si="1494"/>
        <v>27000</v>
      </c>
    </row>
    <row r="3821" spans="1:11" ht="15" x14ac:dyDescent="0.2">
      <c r="A3821" s="213" t="s">
        <v>947</v>
      </c>
      <c r="B3821" s="213" t="s">
        <v>808</v>
      </c>
      <c r="C3821" s="214">
        <v>11</v>
      </c>
      <c r="D3821" s="215" t="s">
        <v>25</v>
      </c>
      <c r="E3821" s="219">
        <v>3121</v>
      </c>
      <c r="F3821" s="229" t="s">
        <v>22</v>
      </c>
      <c r="H3821" s="222">
        <v>27000</v>
      </c>
      <c r="I3821" s="222"/>
      <c r="J3821" s="222"/>
      <c r="K3821" s="222">
        <f t="shared" si="1494"/>
        <v>27000</v>
      </c>
    </row>
    <row r="3822" spans="1:11" x14ac:dyDescent="0.2">
      <c r="A3822" s="326" t="s">
        <v>947</v>
      </c>
      <c r="B3822" s="326" t="s">
        <v>808</v>
      </c>
      <c r="C3822" s="327">
        <v>11</v>
      </c>
      <c r="D3822" s="322"/>
      <c r="E3822" s="156">
        <v>313</v>
      </c>
      <c r="F3822" s="225"/>
      <c r="G3822" s="328"/>
      <c r="H3822" s="199">
        <f>H3823</f>
        <v>158000</v>
      </c>
      <c r="I3822" s="199">
        <f>I3823</f>
        <v>0</v>
      </c>
      <c r="J3822" s="199">
        <f>J3823</f>
        <v>0</v>
      </c>
      <c r="K3822" s="199">
        <f t="shared" si="1494"/>
        <v>158000</v>
      </c>
    </row>
    <row r="3823" spans="1:11" ht="15" x14ac:dyDescent="0.2">
      <c r="A3823" s="213" t="s">
        <v>947</v>
      </c>
      <c r="B3823" s="213" t="s">
        <v>808</v>
      </c>
      <c r="C3823" s="214">
        <v>11</v>
      </c>
      <c r="D3823" s="215" t="s">
        <v>25</v>
      </c>
      <c r="E3823" s="219">
        <v>3132</v>
      </c>
      <c r="F3823" s="229" t="s">
        <v>280</v>
      </c>
      <c r="H3823" s="222">
        <v>158000</v>
      </c>
      <c r="I3823" s="222"/>
      <c r="J3823" s="222"/>
      <c r="K3823" s="222">
        <f t="shared" si="1494"/>
        <v>158000</v>
      </c>
    </row>
    <row r="3824" spans="1:11" x14ac:dyDescent="0.2">
      <c r="A3824" s="330" t="s">
        <v>947</v>
      </c>
      <c r="B3824" s="330" t="s">
        <v>808</v>
      </c>
      <c r="C3824" s="285">
        <v>11</v>
      </c>
      <c r="D3824" s="330"/>
      <c r="E3824" s="286">
        <v>32</v>
      </c>
      <c r="F3824" s="287"/>
      <c r="G3824" s="287"/>
      <c r="H3824" s="317">
        <f>H3825+H3828+H3831+H3837</f>
        <v>518000</v>
      </c>
      <c r="I3824" s="317">
        <f>I3825+I3828+I3831+I3837</f>
        <v>1000</v>
      </c>
      <c r="J3824" s="317">
        <f>J3825+J3828+J3831+J3837</f>
        <v>0</v>
      </c>
      <c r="K3824" s="317">
        <f t="shared" si="1494"/>
        <v>517000</v>
      </c>
    </row>
    <row r="3825" spans="1:11" x14ac:dyDescent="0.2">
      <c r="A3825" s="326" t="s">
        <v>947</v>
      </c>
      <c r="B3825" s="326" t="s">
        <v>808</v>
      </c>
      <c r="C3825" s="327">
        <v>11</v>
      </c>
      <c r="D3825" s="322"/>
      <c r="E3825" s="187">
        <v>321</v>
      </c>
      <c r="F3825" s="230"/>
      <c r="G3825" s="328"/>
      <c r="H3825" s="199">
        <f>SUM(H3826:H3827)</f>
        <v>42000</v>
      </c>
      <c r="I3825" s="199">
        <f>SUM(I3826:I3827)</f>
        <v>0</v>
      </c>
      <c r="J3825" s="199">
        <f>SUM(J3826:J3827)</f>
        <v>0</v>
      </c>
      <c r="K3825" s="199">
        <f t="shared" si="1494"/>
        <v>42000</v>
      </c>
    </row>
    <row r="3826" spans="1:11" ht="30" x14ac:dyDescent="0.2">
      <c r="A3826" s="213" t="s">
        <v>947</v>
      </c>
      <c r="B3826" s="213" t="s">
        <v>808</v>
      </c>
      <c r="C3826" s="214">
        <v>11</v>
      </c>
      <c r="D3826" s="215" t="s">
        <v>25</v>
      </c>
      <c r="E3826" s="188">
        <v>3212</v>
      </c>
      <c r="F3826" s="228" t="s">
        <v>111</v>
      </c>
      <c r="H3826" s="222">
        <v>22000</v>
      </c>
      <c r="I3826" s="222"/>
      <c r="J3826" s="222"/>
      <c r="K3826" s="222">
        <f t="shared" si="1494"/>
        <v>22000</v>
      </c>
    </row>
    <row r="3827" spans="1:11" ht="15" x14ac:dyDescent="0.2">
      <c r="A3827" s="213" t="s">
        <v>947</v>
      </c>
      <c r="B3827" s="213" t="s">
        <v>808</v>
      </c>
      <c r="C3827" s="214">
        <v>11</v>
      </c>
      <c r="D3827" s="215" t="s">
        <v>25</v>
      </c>
      <c r="E3827" s="188">
        <v>3213</v>
      </c>
      <c r="F3827" s="228" t="s">
        <v>112</v>
      </c>
      <c r="H3827" s="222">
        <v>20000</v>
      </c>
      <c r="I3827" s="222"/>
      <c r="J3827" s="222"/>
      <c r="K3827" s="222">
        <f t="shared" si="1494"/>
        <v>20000</v>
      </c>
    </row>
    <row r="3828" spans="1:11" x14ac:dyDescent="0.2">
      <c r="A3828" s="326" t="s">
        <v>947</v>
      </c>
      <c r="B3828" s="326" t="s">
        <v>808</v>
      </c>
      <c r="C3828" s="327">
        <v>11</v>
      </c>
      <c r="D3828" s="322"/>
      <c r="E3828" s="187">
        <v>322</v>
      </c>
      <c r="F3828" s="230"/>
      <c r="G3828" s="328"/>
      <c r="H3828" s="199">
        <f>SUM(H3829:H3830)</f>
        <v>30000</v>
      </c>
      <c r="I3828" s="199">
        <f>SUM(I3829:I3830)</f>
        <v>0</v>
      </c>
      <c r="J3828" s="199">
        <f>SUM(J3829:J3830)</f>
        <v>0</v>
      </c>
      <c r="K3828" s="199">
        <f t="shared" si="1494"/>
        <v>30000</v>
      </c>
    </row>
    <row r="3829" spans="1:11" ht="15" x14ac:dyDescent="0.2">
      <c r="A3829" s="213" t="s">
        <v>947</v>
      </c>
      <c r="B3829" s="213" t="s">
        <v>808</v>
      </c>
      <c r="C3829" s="214">
        <v>11</v>
      </c>
      <c r="D3829" s="215" t="s">
        <v>25</v>
      </c>
      <c r="E3829" s="188">
        <v>3221</v>
      </c>
      <c r="F3829" s="228" t="s">
        <v>146</v>
      </c>
      <c r="H3829" s="222">
        <v>10000</v>
      </c>
      <c r="I3829" s="222"/>
      <c r="J3829" s="222"/>
      <c r="K3829" s="222">
        <f t="shared" si="1494"/>
        <v>10000</v>
      </c>
    </row>
    <row r="3830" spans="1:11" ht="15" x14ac:dyDescent="0.2">
      <c r="A3830" s="213" t="s">
        <v>947</v>
      </c>
      <c r="B3830" s="213" t="s">
        <v>808</v>
      </c>
      <c r="C3830" s="214">
        <v>11</v>
      </c>
      <c r="D3830" s="215" t="s">
        <v>25</v>
      </c>
      <c r="E3830" s="188">
        <v>3225</v>
      </c>
      <c r="F3830" s="228" t="s">
        <v>151</v>
      </c>
      <c r="H3830" s="222">
        <v>20000</v>
      </c>
      <c r="I3830" s="222"/>
      <c r="J3830" s="222"/>
      <c r="K3830" s="222">
        <f t="shared" si="1494"/>
        <v>20000</v>
      </c>
    </row>
    <row r="3831" spans="1:11" x14ac:dyDescent="0.2">
      <c r="A3831" s="326" t="s">
        <v>947</v>
      </c>
      <c r="B3831" s="326" t="s">
        <v>808</v>
      </c>
      <c r="C3831" s="327">
        <v>11</v>
      </c>
      <c r="D3831" s="322"/>
      <c r="E3831" s="187">
        <v>323</v>
      </c>
      <c r="F3831" s="230"/>
      <c r="G3831" s="328"/>
      <c r="H3831" s="199">
        <f>SUM(H3832:H3836)</f>
        <v>241000</v>
      </c>
      <c r="I3831" s="199">
        <f>SUM(I3832:I3836)</f>
        <v>1000</v>
      </c>
      <c r="J3831" s="199">
        <f>SUM(J3832:J3836)</f>
        <v>0</v>
      </c>
      <c r="K3831" s="199">
        <f t="shared" si="1494"/>
        <v>240000</v>
      </c>
    </row>
    <row r="3832" spans="1:11" ht="15" x14ac:dyDescent="0.2">
      <c r="A3832" s="213" t="s">
        <v>947</v>
      </c>
      <c r="B3832" s="213" t="s">
        <v>808</v>
      </c>
      <c r="C3832" s="214">
        <v>11</v>
      </c>
      <c r="D3832" s="215" t="s">
        <v>25</v>
      </c>
      <c r="E3832" s="188">
        <v>3231</v>
      </c>
      <c r="F3832" s="228" t="s">
        <v>117</v>
      </c>
      <c r="H3832" s="222">
        <v>21000</v>
      </c>
      <c r="I3832" s="222">
        <v>1000</v>
      </c>
      <c r="J3832" s="222"/>
      <c r="K3832" s="222">
        <f t="shared" si="1494"/>
        <v>20000</v>
      </c>
    </row>
    <row r="3833" spans="1:11" ht="15" x14ac:dyDescent="0.2">
      <c r="A3833" s="213" t="s">
        <v>947</v>
      </c>
      <c r="B3833" s="213" t="s">
        <v>808</v>
      </c>
      <c r="C3833" s="214">
        <v>11</v>
      </c>
      <c r="D3833" s="215" t="s">
        <v>25</v>
      </c>
      <c r="E3833" s="188">
        <v>3232</v>
      </c>
      <c r="F3833" s="228" t="s">
        <v>118</v>
      </c>
      <c r="H3833" s="222">
        <v>40000</v>
      </c>
      <c r="I3833" s="222"/>
      <c r="J3833" s="222"/>
      <c r="K3833" s="222">
        <f t="shared" si="1494"/>
        <v>40000</v>
      </c>
    </row>
    <row r="3834" spans="1:11" ht="15" x14ac:dyDescent="0.2">
      <c r="A3834" s="213" t="s">
        <v>947</v>
      </c>
      <c r="B3834" s="213" t="s">
        <v>808</v>
      </c>
      <c r="C3834" s="214">
        <v>11</v>
      </c>
      <c r="D3834" s="215" t="s">
        <v>25</v>
      </c>
      <c r="E3834" s="188">
        <v>3237</v>
      </c>
      <c r="F3834" s="228" t="s">
        <v>36</v>
      </c>
      <c r="H3834" s="222">
        <v>100000</v>
      </c>
      <c r="I3834" s="222"/>
      <c r="J3834" s="222"/>
      <c r="K3834" s="222">
        <f t="shared" si="1494"/>
        <v>100000</v>
      </c>
    </row>
    <row r="3835" spans="1:11" ht="15" x14ac:dyDescent="0.2">
      <c r="A3835" s="213" t="s">
        <v>947</v>
      </c>
      <c r="B3835" s="213" t="s">
        <v>808</v>
      </c>
      <c r="C3835" s="214">
        <v>11</v>
      </c>
      <c r="D3835" s="215" t="s">
        <v>25</v>
      </c>
      <c r="E3835" s="188">
        <v>3238</v>
      </c>
      <c r="F3835" s="228" t="s">
        <v>122</v>
      </c>
      <c r="H3835" s="222">
        <v>40000</v>
      </c>
      <c r="I3835" s="222"/>
      <c r="J3835" s="222"/>
      <c r="K3835" s="222">
        <f t="shared" si="1494"/>
        <v>40000</v>
      </c>
    </row>
    <row r="3836" spans="1:11" ht="15" x14ac:dyDescent="0.2">
      <c r="A3836" s="213" t="s">
        <v>947</v>
      </c>
      <c r="B3836" s="213" t="s">
        <v>808</v>
      </c>
      <c r="C3836" s="214">
        <v>11</v>
      </c>
      <c r="D3836" s="215" t="s">
        <v>25</v>
      </c>
      <c r="E3836" s="188">
        <v>3239</v>
      </c>
      <c r="F3836" s="228" t="s">
        <v>41</v>
      </c>
      <c r="H3836" s="222">
        <v>40000</v>
      </c>
      <c r="I3836" s="222"/>
      <c r="J3836" s="222"/>
      <c r="K3836" s="222">
        <f t="shared" si="1494"/>
        <v>40000</v>
      </c>
    </row>
    <row r="3837" spans="1:11" x14ac:dyDescent="0.2">
      <c r="A3837" s="326" t="s">
        <v>947</v>
      </c>
      <c r="B3837" s="326" t="s">
        <v>808</v>
      </c>
      <c r="C3837" s="327">
        <v>11</v>
      </c>
      <c r="D3837" s="322"/>
      <c r="E3837" s="187">
        <v>329</v>
      </c>
      <c r="F3837" s="230"/>
      <c r="G3837" s="328"/>
      <c r="H3837" s="199">
        <f>SUM(H3838:H3839)</f>
        <v>205000</v>
      </c>
      <c r="I3837" s="199">
        <f>SUM(I3838:I3839)</f>
        <v>0</v>
      </c>
      <c r="J3837" s="199">
        <f>SUM(J3838:J3839)</f>
        <v>0</v>
      </c>
      <c r="K3837" s="199">
        <f t="shared" si="1494"/>
        <v>205000</v>
      </c>
    </row>
    <row r="3838" spans="1:11" ht="30" x14ac:dyDescent="0.2">
      <c r="A3838" s="213" t="s">
        <v>947</v>
      </c>
      <c r="B3838" s="213" t="s">
        <v>808</v>
      </c>
      <c r="C3838" s="214">
        <v>11</v>
      </c>
      <c r="D3838" s="215" t="s">
        <v>25</v>
      </c>
      <c r="E3838" s="188">
        <v>3291</v>
      </c>
      <c r="F3838" s="228" t="s">
        <v>152</v>
      </c>
      <c r="G3838" s="328"/>
      <c r="H3838" s="222">
        <v>190000</v>
      </c>
      <c r="I3838" s="222"/>
      <c r="J3838" s="222"/>
      <c r="K3838" s="222">
        <f t="shared" si="1494"/>
        <v>190000</v>
      </c>
    </row>
    <row r="3839" spans="1:11" ht="15" x14ac:dyDescent="0.2">
      <c r="A3839" s="213" t="s">
        <v>947</v>
      </c>
      <c r="B3839" s="213" t="s">
        <v>808</v>
      </c>
      <c r="C3839" s="214">
        <v>11</v>
      </c>
      <c r="D3839" s="215" t="s">
        <v>25</v>
      </c>
      <c r="E3839" s="188">
        <v>3292</v>
      </c>
      <c r="F3839" s="228" t="s">
        <v>123</v>
      </c>
      <c r="H3839" s="222">
        <v>15000</v>
      </c>
      <c r="I3839" s="222"/>
      <c r="J3839" s="222"/>
      <c r="K3839" s="222">
        <f t="shared" si="1494"/>
        <v>15000</v>
      </c>
    </row>
    <row r="3840" spans="1:11" x14ac:dyDescent="0.25">
      <c r="A3840" s="330" t="s">
        <v>947</v>
      </c>
      <c r="B3840" s="330" t="s">
        <v>808</v>
      </c>
      <c r="C3840" s="336">
        <v>31</v>
      </c>
      <c r="D3840" s="330"/>
      <c r="E3840" s="286">
        <v>32</v>
      </c>
      <c r="F3840" s="287"/>
      <c r="G3840" s="287"/>
      <c r="H3840" s="317">
        <f>H3841</f>
        <v>0</v>
      </c>
      <c r="I3840" s="317">
        <f t="shared" ref="I3840:J3840" si="1514">I3841+I3843+I3846+I3853</f>
        <v>0</v>
      </c>
      <c r="J3840" s="317">
        <f t="shared" si="1514"/>
        <v>30000</v>
      </c>
      <c r="K3840" s="317">
        <f t="shared" si="1494"/>
        <v>30000</v>
      </c>
    </row>
    <row r="3841" spans="1:11" x14ac:dyDescent="0.2">
      <c r="A3841" s="326" t="s">
        <v>947</v>
      </c>
      <c r="B3841" s="326" t="s">
        <v>808</v>
      </c>
      <c r="C3841" s="327">
        <v>31</v>
      </c>
      <c r="D3841" s="322"/>
      <c r="E3841" s="187">
        <v>323</v>
      </c>
      <c r="F3841" s="230"/>
      <c r="G3841" s="328"/>
      <c r="H3841" s="199">
        <f>H3842</f>
        <v>0</v>
      </c>
      <c r="I3841" s="199">
        <f>SUM(I3842:I3847)</f>
        <v>0</v>
      </c>
      <c r="J3841" s="199">
        <f>SUM(J3842:J3847)</f>
        <v>30000</v>
      </c>
      <c r="K3841" s="199">
        <f t="shared" si="1494"/>
        <v>30000</v>
      </c>
    </row>
    <row r="3842" spans="1:11" ht="15" x14ac:dyDescent="0.2">
      <c r="A3842" s="213" t="s">
        <v>947</v>
      </c>
      <c r="B3842" s="213" t="s">
        <v>808</v>
      </c>
      <c r="C3842" s="214">
        <v>31</v>
      </c>
      <c r="D3842" s="215" t="s">
        <v>25</v>
      </c>
      <c r="E3842" s="188">
        <v>3237</v>
      </c>
      <c r="F3842" s="228" t="s">
        <v>36</v>
      </c>
      <c r="H3842" s="222">
        <v>0</v>
      </c>
      <c r="I3842" s="222"/>
      <c r="J3842" s="222">
        <v>30000</v>
      </c>
      <c r="K3842" s="222">
        <f t="shared" si="1494"/>
        <v>30000</v>
      </c>
    </row>
    <row r="3843" spans="1:11" x14ac:dyDescent="0.25">
      <c r="A3843" s="330" t="s">
        <v>947</v>
      </c>
      <c r="B3843" s="330" t="s">
        <v>808</v>
      </c>
      <c r="C3843" s="336">
        <v>43</v>
      </c>
      <c r="D3843" s="330"/>
      <c r="E3843" s="286">
        <v>31</v>
      </c>
      <c r="F3843" s="287"/>
      <c r="G3843" s="287"/>
      <c r="H3843" s="317">
        <f>H3844+H3847+H3849</f>
        <v>286000</v>
      </c>
      <c r="I3843" s="317">
        <f>I3844+I3847+I3849</f>
        <v>0</v>
      </c>
      <c r="J3843" s="317">
        <f>J3844+J3847+J3849</f>
        <v>0</v>
      </c>
      <c r="K3843" s="317">
        <f t="shared" ref="K3843:K3906" si="1515">H3843-I3843+J3843</f>
        <v>286000</v>
      </c>
    </row>
    <row r="3844" spans="1:11" x14ac:dyDescent="0.2">
      <c r="A3844" s="326" t="s">
        <v>947</v>
      </c>
      <c r="B3844" s="326" t="s">
        <v>808</v>
      </c>
      <c r="C3844" s="327">
        <v>43</v>
      </c>
      <c r="D3844" s="322"/>
      <c r="E3844" s="187">
        <v>311</v>
      </c>
      <c r="F3844" s="230"/>
      <c r="G3844" s="328"/>
      <c r="H3844" s="199">
        <f>H3845+H3846</f>
        <v>200000</v>
      </c>
      <c r="I3844" s="199">
        <f>I3845+I3846</f>
        <v>0</v>
      </c>
      <c r="J3844" s="199">
        <f>J3845+J3846</f>
        <v>0</v>
      </c>
      <c r="K3844" s="199">
        <f t="shared" si="1515"/>
        <v>200000</v>
      </c>
    </row>
    <row r="3845" spans="1:11" ht="15" x14ac:dyDescent="0.2">
      <c r="A3845" s="213" t="s">
        <v>947</v>
      </c>
      <c r="B3845" s="213" t="s">
        <v>808</v>
      </c>
      <c r="C3845" s="214">
        <v>43</v>
      </c>
      <c r="D3845" s="215" t="s">
        <v>25</v>
      </c>
      <c r="E3845" s="219">
        <v>3111</v>
      </c>
      <c r="F3845" s="229" t="s">
        <v>19</v>
      </c>
      <c r="H3845" s="222">
        <v>190000</v>
      </c>
      <c r="I3845" s="222"/>
      <c r="J3845" s="222"/>
      <c r="K3845" s="222">
        <f t="shared" si="1515"/>
        <v>190000</v>
      </c>
    </row>
    <row r="3846" spans="1:11" ht="15" x14ac:dyDescent="0.2">
      <c r="A3846" s="213" t="s">
        <v>947</v>
      </c>
      <c r="B3846" s="213" t="s">
        <v>808</v>
      </c>
      <c r="C3846" s="214">
        <v>43</v>
      </c>
      <c r="D3846" s="215" t="s">
        <v>25</v>
      </c>
      <c r="E3846" s="188">
        <v>3113</v>
      </c>
      <c r="F3846" s="228" t="s">
        <v>20</v>
      </c>
      <c r="H3846" s="222">
        <v>10000</v>
      </c>
      <c r="I3846" s="222"/>
      <c r="J3846" s="222"/>
      <c r="K3846" s="222">
        <f t="shared" si="1515"/>
        <v>10000</v>
      </c>
    </row>
    <row r="3847" spans="1:11" x14ac:dyDescent="0.2">
      <c r="A3847" s="326" t="s">
        <v>947</v>
      </c>
      <c r="B3847" s="326" t="s">
        <v>808</v>
      </c>
      <c r="C3847" s="327">
        <v>43</v>
      </c>
      <c r="D3847" s="322"/>
      <c r="E3847" s="156">
        <v>312</v>
      </c>
      <c r="F3847" s="225"/>
      <c r="G3847" s="328"/>
      <c r="H3847" s="199">
        <f>H3848</f>
        <v>45000</v>
      </c>
      <c r="I3847" s="199">
        <f>I3848</f>
        <v>0</v>
      </c>
      <c r="J3847" s="199">
        <f>J3848</f>
        <v>0</v>
      </c>
      <c r="K3847" s="199">
        <f t="shared" si="1515"/>
        <v>45000</v>
      </c>
    </row>
    <row r="3848" spans="1:11" ht="15" x14ac:dyDescent="0.2">
      <c r="A3848" s="213" t="s">
        <v>947</v>
      </c>
      <c r="B3848" s="213" t="s">
        <v>808</v>
      </c>
      <c r="C3848" s="214">
        <v>43</v>
      </c>
      <c r="D3848" s="215" t="s">
        <v>25</v>
      </c>
      <c r="E3848" s="219">
        <v>3121</v>
      </c>
      <c r="F3848" s="229" t="s">
        <v>22</v>
      </c>
      <c r="H3848" s="222">
        <v>45000</v>
      </c>
      <c r="I3848" s="222"/>
      <c r="J3848" s="222"/>
      <c r="K3848" s="222">
        <f t="shared" si="1515"/>
        <v>45000</v>
      </c>
    </row>
    <row r="3849" spans="1:11" x14ac:dyDescent="0.2">
      <c r="A3849" s="326" t="s">
        <v>947</v>
      </c>
      <c r="B3849" s="326" t="s">
        <v>808</v>
      </c>
      <c r="C3849" s="327">
        <v>43</v>
      </c>
      <c r="D3849" s="322"/>
      <c r="E3849" s="156">
        <v>313</v>
      </c>
      <c r="F3849" s="225"/>
      <c r="G3849" s="328"/>
      <c r="H3849" s="199">
        <f>H3850</f>
        <v>41000</v>
      </c>
      <c r="I3849" s="199">
        <f>I3850</f>
        <v>0</v>
      </c>
      <c r="J3849" s="199">
        <f>J3850</f>
        <v>0</v>
      </c>
      <c r="K3849" s="199">
        <f t="shared" si="1515"/>
        <v>41000</v>
      </c>
    </row>
    <row r="3850" spans="1:11" ht="15" x14ac:dyDescent="0.2">
      <c r="A3850" s="213" t="s">
        <v>947</v>
      </c>
      <c r="B3850" s="213" t="s">
        <v>808</v>
      </c>
      <c r="C3850" s="214">
        <v>43</v>
      </c>
      <c r="D3850" s="215" t="s">
        <v>25</v>
      </c>
      <c r="E3850" s="219">
        <v>3132</v>
      </c>
      <c r="F3850" s="229" t="s">
        <v>280</v>
      </c>
      <c r="H3850" s="222">
        <v>41000</v>
      </c>
      <c r="I3850" s="222"/>
      <c r="J3850" s="222"/>
      <c r="K3850" s="222">
        <f t="shared" si="1515"/>
        <v>41000</v>
      </c>
    </row>
    <row r="3851" spans="1:11" x14ac:dyDescent="0.25">
      <c r="A3851" s="330" t="s">
        <v>947</v>
      </c>
      <c r="B3851" s="330" t="s">
        <v>808</v>
      </c>
      <c r="C3851" s="336">
        <v>43</v>
      </c>
      <c r="D3851" s="330"/>
      <c r="E3851" s="286">
        <v>32</v>
      </c>
      <c r="F3851" s="287"/>
      <c r="G3851" s="287"/>
      <c r="H3851" s="317">
        <f t="shared" ref="H3851:I3851" si="1516">H3852+H3854+H3857+H3864</f>
        <v>335000</v>
      </c>
      <c r="I3851" s="317">
        <f t="shared" si="1516"/>
        <v>0</v>
      </c>
      <c r="J3851" s="317">
        <f t="shared" ref="J3851" si="1517">J3852+J3854+J3857+J3864</f>
        <v>278000</v>
      </c>
      <c r="K3851" s="317">
        <f t="shared" si="1515"/>
        <v>613000</v>
      </c>
    </row>
    <row r="3852" spans="1:11" x14ac:dyDescent="0.2">
      <c r="A3852" s="326" t="s">
        <v>947</v>
      </c>
      <c r="B3852" s="326" t="s">
        <v>808</v>
      </c>
      <c r="C3852" s="327">
        <v>43</v>
      </c>
      <c r="D3852" s="322"/>
      <c r="E3852" s="187">
        <v>321</v>
      </c>
      <c r="F3852" s="230"/>
      <c r="G3852" s="328"/>
      <c r="H3852" s="199">
        <f>H3853</f>
        <v>29000</v>
      </c>
      <c r="I3852" s="199">
        <f>I3853</f>
        <v>0</v>
      </c>
      <c r="J3852" s="199">
        <f>J3853</f>
        <v>0</v>
      </c>
      <c r="K3852" s="199">
        <f t="shared" si="1515"/>
        <v>29000</v>
      </c>
    </row>
    <row r="3853" spans="1:11" ht="15" x14ac:dyDescent="0.2">
      <c r="A3853" s="213" t="s">
        <v>947</v>
      </c>
      <c r="B3853" s="213" t="s">
        <v>808</v>
      </c>
      <c r="C3853" s="214">
        <v>43</v>
      </c>
      <c r="D3853" s="215" t="s">
        <v>25</v>
      </c>
      <c r="E3853" s="188">
        <v>3211</v>
      </c>
      <c r="F3853" s="228" t="s">
        <v>110</v>
      </c>
      <c r="H3853" s="222">
        <v>29000</v>
      </c>
      <c r="I3853" s="222"/>
      <c r="J3853" s="222"/>
      <c r="K3853" s="222">
        <f t="shared" si="1515"/>
        <v>29000</v>
      </c>
    </row>
    <row r="3854" spans="1:11" x14ac:dyDescent="0.2">
      <c r="A3854" s="326" t="s">
        <v>947</v>
      </c>
      <c r="B3854" s="326" t="s">
        <v>808</v>
      </c>
      <c r="C3854" s="327">
        <v>43</v>
      </c>
      <c r="D3854" s="322"/>
      <c r="E3854" s="187">
        <v>322</v>
      </c>
      <c r="F3854" s="230"/>
      <c r="G3854" s="328"/>
      <c r="H3854" s="199">
        <f>SUM(H3855:H3856)</f>
        <v>30000</v>
      </c>
      <c r="I3854" s="199">
        <f t="shared" ref="I3854:J3854" si="1518">SUM(I3855:I3856)</f>
        <v>0</v>
      </c>
      <c r="J3854" s="199">
        <f t="shared" si="1518"/>
        <v>10000</v>
      </c>
      <c r="K3854" s="199">
        <f t="shared" si="1515"/>
        <v>40000</v>
      </c>
    </row>
    <row r="3855" spans="1:11" ht="15" x14ac:dyDescent="0.2">
      <c r="A3855" s="213" t="s">
        <v>947</v>
      </c>
      <c r="B3855" s="213" t="s">
        <v>808</v>
      </c>
      <c r="C3855" s="214">
        <v>43</v>
      </c>
      <c r="D3855" s="215" t="s">
        <v>25</v>
      </c>
      <c r="E3855" s="188">
        <v>3221</v>
      </c>
      <c r="F3855" s="228" t="s">
        <v>146</v>
      </c>
      <c r="H3855" s="392"/>
      <c r="I3855" s="392"/>
      <c r="J3855" s="392">
        <v>10000</v>
      </c>
      <c r="K3855" s="392">
        <f t="shared" si="1515"/>
        <v>10000</v>
      </c>
    </row>
    <row r="3856" spans="1:11" ht="15" x14ac:dyDescent="0.2">
      <c r="A3856" s="213" t="s">
        <v>947</v>
      </c>
      <c r="B3856" s="213" t="s">
        <v>808</v>
      </c>
      <c r="C3856" s="214">
        <v>43</v>
      </c>
      <c r="D3856" s="215" t="s">
        <v>25</v>
      </c>
      <c r="E3856" s="188">
        <v>3223</v>
      </c>
      <c r="F3856" s="228" t="s">
        <v>115</v>
      </c>
      <c r="H3856" s="222">
        <v>30000</v>
      </c>
      <c r="I3856" s="222"/>
      <c r="J3856" s="222"/>
      <c r="K3856" s="222">
        <f t="shared" si="1515"/>
        <v>30000</v>
      </c>
    </row>
    <row r="3857" spans="1:11" x14ac:dyDescent="0.2">
      <c r="A3857" s="326" t="s">
        <v>947</v>
      </c>
      <c r="B3857" s="326" t="s">
        <v>808</v>
      </c>
      <c r="C3857" s="327">
        <v>43</v>
      </c>
      <c r="D3857" s="322"/>
      <c r="E3857" s="187">
        <v>323</v>
      </c>
      <c r="F3857" s="230"/>
      <c r="G3857" s="328"/>
      <c r="H3857" s="199">
        <f>SUM(H3858:H3863)</f>
        <v>126000</v>
      </c>
      <c r="I3857" s="199">
        <f>SUM(I3858:I3863)</f>
        <v>0</v>
      </c>
      <c r="J3857" s="199">
        <f>SUM(J3858:J3863)</f>
        <v>268000</v>
      </c>
      <c r="K3857" s="199">
        <f t="shared" si="1515"/>
        <v>394000</v>
      </c>
    </row>
    <row r="3858" spans="1:11" ht="15" x14ac:dyDescent="0.2">
      <c r="A3858" s="213" t="s">
        <v>947</v>
      </c>
      <c r="B3858" s="213" t="s">
        <v>808</v>
      </c>
      <c r="C3858" s="214">
        <v>43</v>
      </c>
      <c r="D3858" s="215" t="s">
        <v>25</v>
      </c>
      <c r="E3858" s="188">
        <v>3231</v>
      </c>
      <c r="F3858" s="228" t="s">
        <v>117</v>
      </c>
      <c r="H3858" s="222">
        <v>10000</v>
      </c>
      <c r="I3858" s="222"/>
      <c r="J3858" s="222">
        <v>15000</v>
      </c>
      <c r="K3858" s="222">
        <f t="shared" si="1515"/>
        <v>25000</v>
      </c>
    </row>
    <row r="3859" spans="1:11" ht="15" x14ac:dyDescent="0.2">
      <c r="A3859" s="213" t="s">
        <v>947</v>
      </c>
      <c r="B3859" s="213" t="s">
        <v>808</v>
      </c>
      <c r="C3859" s="214">
        <v>43</v>
      </c>
      <c r="D3859" s="215" t="s">
        <v>25</v>
      </c>
      <c r="E3859" s="188">
        <v>3232</v>
      </c>
      <c r="F3859" s="228" t="s">
        <v>118</v>
      </c>
      <c r="H3859" s="222">
        <v>10000</v>
      </c>
      <c r="I3859" s="222"/>
      <c r="J3859" s="222">
        <v>10000</v>
      </c>
      <c r="K3859" s="222">
        <f t="shared" si="1515"/>
        <v>20000</v>
      </c>
    </row>
    <row r="3860" spans="1:11" ht="15" x14ac:dyDescent="0.2">
      <c r="A3860" s="213" t="s">
        <v>947</v>
      </c>
      <c r="B3860" s="213" t="s">
        <v>808</v>
      </c>
      <c r="C3860" s="214">
        <v>43</v>
      </c>
      <c r="D3860" s="215" t="s">
        <v>25</v>
      </c>
      <c r="E3860" s="188">
        <v>3234</v>
      </c>
      <c r="F3860" s="228" t="s">
        <v>120</v>
      </c>
      <c r="H3860" s="222">
        <v>5000</v>
      </c>
      <c r="I3860" s="222"/>
      <c r="J3860" s="222">
        <v>5000</v>
      </c>
      <c r="K3860" s="222">
        <f t="shared" si="1515"/>
        <v>10000</v>
      </c>
    </row>
    <row r="3861" spans="1:11" ht="15" x14ac:dyDescent="0.2">
      <c r="A3861" s="213" t="s">
        <v>947</v>
      </c>
      <c r="B3861" s="213" t="s">
        <v>808</v>
      </c>
      <c r="C3861" s="214">
        <v>43</v>
      </c>
      <c r="D3861" s="215" t="s">
        <v>25</v>
      </c>
      <c r="E3861" s="188">
        <v>3237</v>
      </c>
      <c r="F3861" s="228" t="s">
        <v>36</v>
      </c>
      <c r="H3861" s="222">
        <v>91000</v>
      </c>
      <c r="I3861" s="222"/>
      <c r="J3861" s="222">
        <v>98000</v>
      </c>
      <c r="K3861" s="222">
        <f t="shared" si="1515"/>
        <v>189000</v>
      </c>
    </row>
    <row r="3862" spans="1:11" ht="15" x14ac:dyDescent="0.2">
      <c r="A3862" s="213" t="s">
        <v>947</v>
      </c>
      <c r="B3862" s="213" t="s">
        <v>808</v>
      </c>
      <c r="C3862" s="214">
        <v>43</v>
      </c>
      <c r="D3862" s="215" t="s">
        <v>25</v>
      </c>
      <c r="E3862" s="188">
        <v>3238</v>
      </c>
      <c r="F3862" s="228" t="s">
        <v>122</v>
      </c>
      <c r="H3862" s="222"/>
      <c r="I3862" s="222"/>
      <c r="J3862" s="222">
        <v>50000</v>
      </c>
      <c r="K3862" s="222">
        <f t="shared" si="1515"/>
        <v>50000</v>
      </c>
    </row>
    <row r="3863" spans="1:11" ht="15" x14ac:dyDescent="0.2">
      <c r="A3863" s="213" t="s">
        <v>947</v>
      </c>
      <c r="B3863" s="213" t="s">
        <v>808</v>
      </c>
      <c r="C3863" s="214">
        <v>43</v>
      </c>
      <c r="D3863" s="215" t="s">
        <v>25</v>
      </c>
      <c r="E3863" s="188">
        <v>3239</v>
      </c>
      <c r="F3863" s="228" t="s">
        <v>41</v>
      </c>
      <c r="H3863" s="222">
        <v>10000</v>
      </c>
      <c r="I3863" s="222"/>
      <c r="J3863" s="222">
        <v>90000</v>
      </c>
      <c r="K3863" s="222">
        <f t="shared" si="1515"/>
        <v>100000</v>
      </c>
    </row>
    <row r="3864" spans="1:11" x14ac:dyDescent="0.2">
      <c r="A3864" s="326" t="s">
        <v>947</v>
      </c>
      <c r="B3864" s="326" t="s">
        <v>808</v>
      </c>
      <c r="C3864" s="327">
        <v>43</v>
      </c>
      <c r="D3864" s="322"/>
      <c r="E3864" s="187">
        <v>329</v>
      </c>
      <c r="F3864" s="230"/>
      <c r="G3864" s="328"/>
      <c r="H3864" s="199">
        <f>SUM(H3865:H3866)</f>
        <v>150000</v>
      </c>
      <c r="I3864" s="199">
        <f>SUM(I3865:I3866)</f>
        <v>0</v>
      </c>
      <c r="J3864" s="199">
        <f>SUM(J3865:J3866)</f>
        <v>0</v>
      </c>
      <c r="K3864" s="199">
        <f t="shared" si="1515"/>
        <v>150000</v>
      </c>
    </row>
    <row r="3865" spans="1:11" ht="15" x14ac:dyDescent="0.2">
      <c r="A3865" s="213" t="s">
        <v>947</v>
      </c>
      <c r="B3865" s="213" t="s">
        <v>808</v>
      </c>
      <c r="C3865" s="214">
        <v>43</v>
      </c>
      <c r="D3865" s="215" t="s">
        <v>25</v>
      </c>
      <c r="E3865" s="188">
        <v>3293</v>
      </c>
      <c r="F3865" s="228" t="s">
        <v>124</v>
      </c>
      <c r="H3865" s="222">
        <v>20000</v>
      </c>
      <c r="I3865" s="222"/>
      <c r="J3865" s="222"/>
      <c r="K3865" s="222">
        <f t="shared" si="1515"/>
        <v>20000</v>
      </c>
    </row>
    <row r="3866" spans="1:11" ht="15" x14ac:dyDescent="0.2">
      <c r="A3866" s="213" t="s">
        <v>947</v>
      </c>
      <c r="B3866" s="213" t="s">
        <v>808</v>
      </c>
      <c r="C3866" s="214">
        <v>43</v>
      </c>
      <c r="D3866" s="215" t="s">
        <v>25</v>
      </c>
      <c r="E3866" s="188">
        <v>3294</v>
      </c>
      <c r="F3866" s="228" t="s">
        <v>611</v>
      </c>
      <c r="H3866" s="222">
        <v>130000</v>
      </c>
      <c r="I3866" s="222"/>
      <c r="J3866" s="222"/>
      <c r="K3866" s="222">
        <f t="shared" si="1515"/>
        <v>130000</v>
      </c>
    </row>
    <row r="3867" spans="1:11" x14ac:dyDescent="0.25">
      <c r="A3867" s="330" t="s">
        <v>947</v>
      </c>
      <c r="B3867" s="330" t="s">
        <v>808</v>
      </c>
      <c r="C3867" s="336">
        <v>43</v>
      </c>
      <c r="D3867" s="330"/>
      <c r="E3867" s="286">
        <v>34</v>
      </c>
      <c r="F3867" s="287"/>
      <c r="G3867" s="287"/>
      <c r="H3867" s="317">
        <f>H3868+H3870</f>
        <v>311000</v>
      </c>
      <c r="I3867" s="317">
        <f>I3868+I3870</f>
        <v>298000</v>
      </c>
      <c r="J3867" s="317">
        <f>J3868+J3870</f>
        <v>0</v>
      </c>
      <c r="K3867" s="317">
        <f t="shared" si="1515"/>
        <v>13000</v>
      </c>
    </row>
    <row r="3868" spans="1:11" x14ac:dyDescent="0.2">
      <c r="A3868" s="326" t="s">
        <v>947</v>
      </c>
      <c r="B3868" s="326" t="s">
        <v>808</v>
      </c>
      <c r="C3868" s="327">
        <v>43</v>
      </c>
      <c r="D3868" s="322"/>
      <c r="E3868" s="187">
        <v>342</v>
      </c>
      <c r="F3868" s="245"/>
      <c r="G3868" s="245"/>
      <c r="H3868" s="332">
        <f>H3869</f>
        <v>150000</v>
      </c>
      <c r="I3868" s="332">
        <f>I3869</f>
        <v>149000</v>
      </c>
      <c r="J3868" s="332">
        <f>J3869</f>
        <v>0</v>
      </c>
      <c r="K3868" s="332">
        <f t="shared" si="1515"/>
        <v>1000</v>
      </c>
    </row>
    <row r="3869" spans="1:11" ht="45" x14ac:dyDescent="0.2">
      <c r="A3869" s="213" t="s">
        <v>947</v>
      </c>
      <c r="B3869" s="213" t="s">
        <v>808</v>
      </c>
      <c r="C3869" s="214">
        <v>43</v>
      </c>
      <c r="D3869" s="215" t="s">
        <v>25</v>
      </c>
      <c r="E3869" s="219">
        <v>3423</v>
      </c>
      <c r="F3869" s="333" t="s">
        <v>758</v>
      </c>
      <c r="G3869" s="333"/>
      <c r="H3869" s="334">
        <v>150000</v>
      </c>
      <c r="I3869" s="334">
        <v>149000</v>
      </c>
      <c r="J3869" s="334"/>
      <c r="K3869" s="334">
        <f t="shared" si="1515"/>
        <v>1000</v>
      </c>
    </row>
    <row r="3870" spans="1:11" x14ac:dyDescent="0.2">
      <c r="A3870" s="326" t="s">
        <v>947</v>
      </c>
      <c r="B3870" s="326" t="s">
        <v>808</v>
      </c>
      <c r="C3870" s="327">
        <v>43</v>
      </c>
      <c r="D3870" s="322"/>
      <c r="E3870" s="187">
        <v>343</v>
      </c>
      <c r="F3870" s="230"/>
      <c r="G3870" s="328"/>
      <c r="H3870" s="199">
        <f>SUM(H3871:H3874)</f>
        <v>161000</v>
      </c>
      <c r="I3870" s="199">
        <f>SUM(I3871:I3874)</f>
        <v>149000</v>
      </c>
      <c r="J3870" s="199">
        <f>SUM(J3871:J3874)</f>
        <v>0</v>
      </c>
      <c r="K3870" s="199">
        <f t="shared" si="1515"/>
        <v>12000</v>
      </c>
    </row>
    <row r="3871" spans="1:11" ht="15" x14ac:dyDescent="0.2">
      <c r="A3871" s="213" t="s">
        <v>947</v>
      </c>
      <c r="B3871" s="213" t="s">
        <v>808</v>
      </c>
      <c r="C3871" s="214">
        <v>43</v>
      </c>
      <c r="D3871" s="215" t="s">
        <v>25</v>
      </c>
      <c r="E3871" s="219">
        <v>3431</v>
      </c>
      <c r="F3871" s="229" t="s">
        <v>153</v>
      </c>
      <c r="H3871" s="222">
        <v>3000</v>
      </c>
      <c r="I3871" s="222"/>
      <c r="J3871" s="222"/>
      <c r="K3871" s="222">
        <f t="shared" si="1515"/>
        <v>3000</v>
      </c>
    </row>
    <row r="3872" spans="1:11" ht="30" x14ac:dyDescent="0.2">
      <c r="A3872" s="213" t="s">
        <v>947</v>
      </c>
      <c r="B3872" s="213" t="s">
        <v>808</v>
      </c>
      <c r="C3872" s="214">
        <v>43</v>
      </c>
      <c r="D3872" s="215" t="s">
        <v>25</v>
      </c>
      <c r="E3872" s="219">
        <v>3432</v>
      </c>
      <c r="F3872" s="229" t="s">
        <v>641</v>
      </c>
      <c r="H3872" s="222">
        <v>3000</v>
      </c>
      <c r="I3872" s="222"/>
      <c r="J3872" s="222"/>
      <c r="K3872" s="222">
        <f t="shared" si="1515"/>
        <v>3000</v>
      </c>
    </row>
    <row r="3873" spans="1:11" ht="15" x14ac:dyDescent="0.2">
      <c r="A3873" s="213" t="s">
        <v>947</v>
      </c>
      <c r="B3873" s="213" t="s">
        <v>808</v>
      </c>
      <c r="C3873" s="214">
        <v>43</v>
      </c>
      <c r="D3873" s="215" t="s">
        <v>25</v>
      </c>
      <c r="E3873" s="219">
        <v>3433</v>
      </c>
      <c r="F3873" s="229" t="s">
        <v>126</v>
      </c>
      <c r="H3873" s="222">
        <v>5000</v>
      </c>
      <c r="I3873" s="222"/>
      <c r="J3873" s="222"/>
      <c r="K3873" s="222">
        <f t="shared" si="1515"/>
        <v>5000</v>
      </c>
    </row>
    <row r="3874" spans="1:11" ht="15" x14ac:dyDescent="0.2">
      <c r="A3874" s="213" t="s">
        <v>947</v>
      </c>
      <c r="B3874" s="213" t="s">
        <v>808</v>
      </c>
      <c r="C3874" s="214">
        <v>43</v>
      </c>
      <c r="D3874" s="215" t="s">
        <v>25</v>
      </c>
      <c r="E3874" s="219">
        <v>3434</v>
      </c>
      <c r="F3874" s="229" t="s">
        <v>127</v>
      </c>
      <c r="H3874" s="222">
        <v>150000</v>
      </c>
      <c r="I3874" s="222">
        <v>149000</v>
      </c>
      <c r="J3874" s="222"/>
      <c r="K3874" s="222">
        <f t="shared" si="1515"/>
        <v>1000</v>
      </c>
    </row>
    <row r="3875" spans="1:11" x14ac:dyDescent="0.2">
      <c r="A3875" s="330" t="s">
        <v>947</v>
      </c>
      <c r="B3875" s="330" t="s">
        <v>808</v>
      </c>
      <c r="C3875" s="285">
        <v>43</v>
      </c>
      <c r="D3875" s="330"/>
      <c r="E3875" s="286">
        <v>42</v>
      </c>
      <c r="F3875" s="287"/>
      <c r="G3875" s="287"/>
      <c r="H3875" s="317">
        <f>H3876</f>
        <v>0</v>
      </c>
      <c r="I3875" s="317">
        <f t="shared" ref="I3875:J3876" si="1519">I3876</f>
        <v>0</v>
      </c>
      <c r="J3875" s="317">
        <f t="shared" si="1519"/>
        <v>20000</v>
      </c>
      <c r="K3875" s="317">
        <f t="shared" si="1515"/>
        <v>20000</v>
      </c>
    </row>
    <row r="3876" spans="1:11" x14ac:dyDescent="0.2">
      <c r="A3876" s="326" t="s">
        <v>947</v>
      </c>
      <c r="B3876" s="326" t="s">
        <v>808</v>
      </c>
      <c r="C3876" s="327">
        <v>43</v>
      </c>
      <c r="D3876" s="322"/>
      <c r="E3876" s="187">
        <v>422</v>
      </c>
      <c r="F3876" s="230"/>
      <c r="G3876" s="328"/>
      <c r="H3876" s="199">
        <f>H3877</f>
        <v>0</v>
      </c>
      <c r="I3876" s="199">
        <f t="shared" si="1519"/>
        <v>0</v>
      </c>
      <c r="J3876" s="199">
        <f t="shared" si="1519"/>
        <v>20000</v>
      </c>
      <c r="K3876" s="199">
        <f t="shared" si="1515"/>
        <v>20000</v>
      </c>
    </row>
    <row r="3877" spans="1:11" ht="15" x14ac:dyDescent="0.2">
      <c r="A3877" s="213" t="s">
        <v>947</v>
      </c>
      <c r="B3877" s="213" t="s">
        <v>808</v>
      </c>
      <c r="C3877" s="214">
        <v>43</v>
      </c>
      <c r="D3877" s="215" t="s">
        <v>25</v>
      </c>
      <c r="E3877" s="188">
        <v>4221</v>
      </c>
      <c r="F3877" s="228" t="s">
        <v>129</v>
      </c>
      <c r="H3877" s="222"/>
      <c r="I3877" s="222"/>
      <c r="J3877" s="222">
        <v>20000</v>
      </c>
      <c r="K3877" s="222">
        <f t="shared" si="1515"/>
        <v>20000</v>
      </c>
    </row>
    <row r="3878" spans="1:11" ht="33.75" x14ac:dyDescent="0.2">
      <c r="A3878" s="296" t="s">
        <v>947</v>
      </c>
      <c r="B3878" s="296" t="s">
        <v>809</v>
      </c>
      <c r="C3878" s="296"/>
      <c r="D3878" s="296"/>
      <c r="E3878" s="297"/>
      <c r="F3878" s="299" t="s">
        <v>768</v>
      </c>
      <c r="G3878" s="300" t="s">
        <v>690</v>
      </c>
      <c r="H3878" s="337">
        <f t="shared" ref="H3878:I3878" si="1520">H3879++H3882+H3885+H3888</f>
        <v>31700000</v>
      </c>
      <c r="I3878" s="337">
        <f t="shared" si="1520"/>
        <v>3999000</v>
      </c>
      <c r="J3878" s="337">
        <f t="shared" ref="J3878" si="1521">J3879++J3882+J3885+J3888</f>
        <v>0</v>
      </c>
      <c r="K3878" s="337">
        <f t="shared" si="1515"/>
        <v>27701000</v>
      </c>
    </row>
    <row r="3879" spans="1:11" x14ac:dyDescent="0.2">
      <c r="A3879" s="330" t="s">
        <v>947</v>
      </c>
      <c r="B3879" s="330" t="s">
        <v>809</v>
      </c>
      <c r="C3879" s="285">
        <v>11</v>
      </c>
      <c r="D3879" s="330"/>
      <c r="E3879" s="286">
        <v>32</v>
      </c>
      <c r="F3879" s="287"/>
      <c r="G3879" s="287"/>
      <c r="H3879" s="317">
        <f t="shared" ref="H3879:J3880" si="1522">H3880</f>
        <v>5100000</v>
      </c>
      <c r="I3879" s="317">
        <f t="shared" si="1522"/>
        <v>0</v>
      </c>
      <c r="J3879" s="317">
        <f t="shared" si="1522"/>
        <v>0</v>
      </c>
      <c r="K3879" s="317">
        <f t="shared" si="1515"/>
        <v>5100000</v>
      </c>
    </row>
    <row r="3880" spans="1:11" x14ac:dyDescent="0.2">
      <c r="A3880" s="326" t="s">
        <v>947</v>
      </c>
      <c r="B3880" s="326" t="s">
        <v>809</v>
      </c>
      <c r="C3880" s="327">
        <v>11</v>
      </c>
      <c r="D3880" s="322"/>
      <c r="E3880" s="187">
        <v>323</v>
      </c>
      <c r="F3880" s="230"/>
      <c r="G3880" s="328"/>
      <c r="H3880" s="199">
        <f t="shared" si="1522"/>
        <v>5100000</v>
      </c>
      <c r="I3880" s="199">
        <f t="shared" si="1522"/>
        <v>0</v>
      </c>
      <c r="J3880" s="199">
        <f t="shared" si="1522"/>
        <v>0</v>
      </c>
      <c r="K3880" s="199">
        <f t="shared" si="1515"/>
        <v>5100000</v>
      </c>
    </row>
    <row r="3881" spans="1:11" ht="15" x14ac:dyDescent="0.2">
      <c r="A3881" s="213" t="s">
        <v>947</v>
      </c>
      <c r="B3881" s="213" t="s">
        <v>809</v>
      </c>
      <c r="C3881" s="214">
        <v>11</v>
      </c>
      <c r="D3881" s="215" t="s">
        <v>25</v>
      </c>
      <c r="E3881" s="188">
        <v>3232</v>
      </c>
      <c r="F3881" s="228" t="s">
        <v>118</v>
      </c>
      <c r="H3881" s="222">
        <v>5100000</v>
      </c>
      <c r="I3881" s="222"/>
      <c r="J3881" s="222"/>
      <c r="K3881" s="222">
        <f t="shared" si="1515"/>
        <v>5100000</v>
      </c>
    </row>
    <row r="3882" spans="1:11" x14ac:dyDescent="0.2">
      <c r="A3882" s="330" t="s">
        <v>947</v>
      </c>
      <c r="B3882" s="330" t="s">
        <v>809</v>
      </c>
      <c r="C3882" s="285">
        <v>11</v>
      </c>
      <c r="D3882" s="285"/>
      <c r="E3882" s="286">
        <v>41</v>
      </c>
      <c r="F3882" s="287"/>
      <c r="G3882" s="288"/>
      <c r="H3882" s="289">
        <f t="shared" ref="H3882:J3883" si="1523">H3883</f>
        <v>2500000</v>
      </c>
      <c r="I3882" s="289">
        <f t="shared" si="1523"/>
        <v>2499000</v>
      </c>
      <c r="J3882" s="289">
        <f t="shared" si="1523"/>
        <v>0</v>
      </c>
      <c r="K3882" s="289">
        <f t="shared" si="1515"/>
        <v>1000</v>
      </c>
    </row>
    <row r="3883" spans="1:11" x14ac:dyDescent="0.2">
      <c r="A3883" s="326" t="s">
        <v>947</v>
      </c>
      <c r="B3883" s="326" t="s">
        <v>809</v>
      </c>
      <c r="C3883" s="154">
        <v>11</v>
      </c>
      <c r="D3883" s="155"/>
      <c r="E3883" s="156">
        <v>411</v>
      </c>
      <c r="F3883" s="225"/>
      <c r="G3883" s="157"/>
      <c r="H3883" s="158">
        <f t="shared" si="1523"/>
        <v>2500000</v>
      </c>
      <c r="I3883" s="158">
        <f t="shared" si="1523"/>
        <v>2499000</v>
      </c>
      <c r="J3883" s="158">
        <f t="shared" si="1523"/>
        <v>0</v>
      </c>
      <c r="K3883" s="158">
        <f t="shared" si="1515"/>
        <v>1000</v>
      </c>
    </row>
    <row r="3884" spans="1:11" ht="15" x14ac:dyDescent="0.2">
      <c r="A3884" s="213" t="s">
        <v>947</v>
      </c>
      <c r="B3884" s="213" t="s">
        <v>809</v>
      </c>
      <c r="C3884" s="161">
        <v>11</v>
      </c>
      <c r="D3884" s="162" t="s">
        <v>25</v>
      </c>
      <c r="E3884" s="163">
        <v>4111</v>
      </c>
      <c r="F3884" s="226" t="s">
        <v>401</v>
      </c>
      <c r="G3884" s="220"/>
      <c r="H3884" s="244">
        <v>2500000</v>
      </c>
      <c r="I3884" s="244">
        <v>2499000</v>
      </c>
      <c r="J3884" s="244"/>
      <c r="K3884" s="244">
        <f t="shared" si="1515"/>
        <v>1000</v>
      </c>
    </row>
    <row r="3885" spans="1:11" x14ac:dyDescent="0.2">
      <c r="A3885" s="330" t="s">
        <v>947</v>
      </c>
      <c r="B3885" s="330" t="s">
        <v>809</v>
      </c>
      <c r="C3885" s="285">
        <v>11</v>
      </c>
      <c r="D3885" s="330"/>
      <c r="E3885" s="286">
        <v>42</v>
      </c>
      <c r="F3885" s="287"/>
      <c r="G3885" s="287"/>
      <c r="H3885" s="317">
        <f t="shared" ref="H3885:J3885" si="1524">H3886</f>
        <v>24000000</v>
      </c>
      <c r="I3885" s="317">
        <f t="shared" si="1524"/>
        <v>1500000</v>
      </c>
      <c r="J3885" s="317">
        <f t="shared" si="1524"/>
        <v>0</v>
      </c>
      <c r="K3885" s="317">
        <f t="shared" si="1515"/>
        <v>22500000</v>
      </c>
    </row>
    <row r="3886" spans="1:11" x14ac:dyDescent="0.2">
      <c r="A3886" s="326" t="s">
        <v>947</v>
      </c>
      <c r="B3886" s="326" t="s">
        <v>809</v>
      </c>
      <c r="C3886" s="327">
        <v>11</v>
      </c>
      <c r="D3886" s="322"/>
      <c r="E3886" s="187">
        <v>421</v>
      </c>
      <c r="F3886" s="240"/>
      <c r="G3886" s="328"/>
      <c r="H3886" s="199">
        <f>H3887</f>
        <v>24000000</v>
      </c>
      <c r="I3886" s="199">
        <f>I3887</f>
        <v>1500000</v>
      </c>
      <c r="J3886" s="199">
        <f>J3887</f>
        <v>0</v>
      </c>
      <c r="K3886" s="199">
        <f t="shared" si="1515"/>
        <v>22500000</v>
      </c>
    </row>
    <row r="3887" spans="1:11" ht="15" x14ac:dyDescent="0.2">
      <c r="A3887" s="213" t="s">
        <v>947</v>
      </c>
      <c r="B3887" s="213" t="s">
        <v>809</v>
      </c>
      <c r="C3887" s="214">
        <v>11</v>
      </c>
      <c r="D3887" s="215" t="s">
        <v>25</v>
      </c>
      <c r="E3887" s="188">
        <v>4214</v>
      </c>
      <c r="F3887" s="229" t="s">
        <v>154</v>
      </c>
      <c r="H3887" s="222">
        <v>24000000</v>
      </c>
      <c r="I3887" s="222">
        <v>1500000</v>
      </c>
      <c r="J3887" s="222"/>
      <c r="K3887" s="222">
        <f t="shared" si="1515"/>
        <v>22500000</v>
      </c>
    </row>
    <row r="3888" spans="1:11" x14ac:dyDescent="0.2">
      <c r="A3888" s="330" t="s">
        <v>947</v>
      </c>
      <c r="B3888" s="330" t="s">
        <v>809</v>
      </c>
      <c r="C3888" s="285">
        <v>43</v>
      </c>
      <c r="D3888" s="285"/>
      <c r="E3888" s="286">
        <v>41</v>
      </c>
      <c r="F3888" s="287"/>
      <c r="G3888" s="288"/>
      <c r="H3888" s="289">
        <f t="shared" ref="H3888:J3889" si="1525">H3889</f>
        <v>100000</v>
      </c>
      <c r="I3888" s="289">
        <f t="shared" si="1525"/>
        <v>0</v>
      </c>
      <c r="J3888" s="289">
        <f t="shared" si="1525"/>
        <v>0</v>
      </c>
      <c r="K3888" s="289">
        <f t="shared" si="1515"/>
        <v>100000</v>
      </c>
    </row>
    <row r="3889" spans="1:11" x14ac:dyDescent="0.2">
      <c r="A3889" s="326" t="s">
        <v>947</v>
      </c>
      <c r="B3889" s="326" t="s">
        <v>809</v>
      </c>
      <c r="C3889" s="154">
        <v>43</v>
      </c>
      <c r="D3889" s="155"/>
      <c r="E3889" s="156">
        <v>411</v>
      </c>
      <c r="F3889" s="225"/>
      <c r="G3889" s="157"/>
      <c r="H3889" s="158">
        <f t="shared" si="1525"/>
        <v>100000</v>
      </c>
      <c r="I3889" s="158">
        <f t="shared" si="1525"/>
        <v>0</v>
      </c>
      <c r="J3889" s="158">
        <f t="shared" si="1525"/>
        <v>0</v>
      </c>
      <c r="K3889" s="158">
        <f t="shared" si="1515"/>
        <v>100000</v>
      </c>
    </row>
    <row r="3890" spans="1:11" ht="15" x14ac:dyDescent="0.2">
      <c r="A3890" s="213" t="s">
        <v>947</v>
      </c>
      <c r="B3890" s="213" t="s">
        <v>809</v>
      </c>
      <c r="C3890" s="161">
        <v>43</v>
      </c>
      <c r="D3890" s="162" t="s">
        <v>25</v>
      </c>
      <c r="E3890" s="163">
        <v>4111</v>
      </c>
      <c r="F3890" s="226" t="s">
        <v>401</v>
      </c>
      <c r="G3890" s="220"/>
      <c r="H3890" s="244">
        <v>100000</v>
      </c>
      <c r="I3890" s="244"/>
      <c r="J3890" s="244"/>
      <c r="K3890" s="244">
        <f t="shared" si="1515"/>
        <v>100000</v>
      </c>
    </row>
    <row r="3891" spans="1:11" ht="33.75" x14ac:dyDescent="0.2">
      <c r="A3891" s="296" t="s">
        <v>947</v>
      </c>
      <c r="B3891" s="296" t="s">
        <v>847</v>
      </c>
      <c r="C3891" s="296"/>
      <c r="D3891" s="296"/>
      <c r="E3891" s="297"/>
      <c r="F3891" s="299" t="s">
        <v>767</v>
      </c>
      <c r="G3891" s="300" t="s">
        <v>690</v>
      </c>
      <c r="H3891" s="301">
        <f t="shared" ref="H3891:J3893" si="1526">H3892</f>
        <v>3250000</v>
      </c>
      <c r="I3891" s="301">
        <f t="shared" si="1526"/>
        <v>0</v>
      </c>
      <c r="J3891" s="301">
        <f t="shared" si="1526"/>
        <v>0</v>
      </c>
      <c r="K3891" s="301">
        <f t="shared" si="1515"/>
        <v>3250000</v>
      </c>
    </row>
    <row r="3892" spans="1:11" x14ac:dyDescent="0.2">
      <c r="A3892" s="330" t="s">
        <v>947</v>
      </c>
      <c r="B3892" s="330" t="s">
        <v>847</v>
      </c>
      <c r="C3892" s="285">
        <v>11</v>
      </c>
      <c r="D3892" s="330"/>
      <c r="E3892" s="286">
        <v>42</v>
      </c>
      <c r="F3892" s="287"/>
      <c r="G3892" s="288"/>
      <c r="H3892" s="289">
        <f t="shared" si="1526"/>
        <v>3250000</v>
      </c>
      <c r="I3892" s="289">
        <f t="shared" si="1526"/>
        <v>0</v>
      </c>
      <c r="J3892" s="289">
        <f t="shared" si="1526"/>
        <v>0</v>
      </c>
      <c r="K3892" s="289">
        <f t="shared" si="1515"/>
        <v>3250000</v>
      </c>
    </row>
    <row r="3893" spans="1:11" x14ac:dyDescent="0.2">
      <c r="A3893" s="326" t="s">
        <v>947</v>
      </c>
      <c r="B3893" s="326" t="s">
        <v>847</v>
      </c>
      <c r="C3893" s="327">
        <v>11</v>
      </c>
      <c r="D3893" s="322"/>
      <c r="E3893" s="187">
        <v>421</v>
      </c>
      <c r="F3893" s="240"/>
      <c r="G3893" s="157"/>
      <c r="H3893" s="158">
        <f t="shared" si="1526"/>
        <v>3250000</v>
      </c>
      <c r="I3893" s="158">
        <f t="shared" si="1526"/>
        <v>0</v>
      </c>
      <c r="J3893" s="158">
        <f t="shared" si="1526"/>
        <v>0</v>
      </c>
      <c r="K3893" s="158">
        <f t="shared" si="1515"/>
        <v>3250000</v>
      </c>
    </row>
    <row r="3894" spans="1:11" ht="15" x14ac:dyDescent="0.2">
      <c r="A3894" s="213" t="s">
        <v>947</v>
      </c>
      <c r="B3894" s="213" t="s">
        <v>847</v>
      </c>
      <c r="C3894" s="214">
        <v>11</v>
      </c>
      <c r="D3894" s="215" t="s">
        <v>25</v>
      </c>
      <c r="E3894" s="188">
        <v>4214</v>
      </c>
      <c r="F3894" s="229" t="s">
        <v>154</v>
      </c>
      <c r="G3894" s="220"/>
      <c r="H3894" s="222">
        <v>3250000</v>
      </c>
      <c r="I3894" s="222"/>
      <c r="J3894" s="222"/>
      <c r="K3894" s="222">
        <f t="shared" si="1515"/>
        <v>3250000</v>
      </c>
    </row>
    <row r="3895" spans="1:11" ht="63" x14ac:dyDescent="0.2">
      <c r="A3895" s="296" t="s">
        <v>947</v>
      </c>
      <c r="B3895" s="296" t="s">
        <v>848</v>
      </c>
      <c r="C3895" s="296"/>
      <c r="D3895" s="296"/>
      <c r="E3895" s="297"/>
      <c r="F3895" s="299" t="s">
        <v>760</v>
      </c>
      <c r="G3895" s="300" t="s">
        <v>645</v>
      </c>
      <c r="H3895" s="337">
        <f>H3902+H3907+H3913+H3916+H3919+H3922+H3927+H3933+H3896+H3899</f>
        <v>85494831</v>
      </c>
      <c r="I3895" s="337">
        <f t="shared" ref="I3895:J3895" si="1527">I3902+I3907+I3913+I3916+I3919+I3922+I3927+I3933+I3896+I3899</f>
        <v>5601000</v>
      </c>
      <c r="J3895" s="337">
        <f t="shared" si="1527"/>
        <v>4601000</v>
      </c>
      <c r="K3895" s="337">
        <f t="shared" si="1515"/>
        <v>84494831</v>
      </c>
    </row>
    <row r="3896" spans="1:11" x14ac:dyDescent="0.2">
      <c r="A3896" s="330" t="s">
        <v>947</v>
      </c>
      <c r="B3896" s="330" t="s">
        <v>848</v>
      </c>
      <c r="C3896" s="285">
        <v>11</v>
      </c>
      <c r="D3896" s="330"/>
      <c r="E3896" s="286">
        <v>32</v>
      </c>
      <c r="F3896" s="287"/>
      <c r="G3896" s="287"/>
      <c r="H3896" s="317">
        <f>H3897</f>
        <v>0</v>
      </c>
      <c r="I3896" s="317">
        <f t="shared" ref="I3896:J3896" si="1528">I3897</f>
        <v>0</v>
      </c>
      <c r="J3896" s="317">
        <f t="shared" si="1528"/>
        <v>101000</v>
      </c>
      <c r="K3896" s="317">
        <f t="shared" si="1515"/>
        <v>101000</v>
      </c>
    </row>
    <row r="3897" spans="1:11" s="179" customFormat="1" x14ac:dyDescent="0.2">
      <c r="A3897" s="326" t="s">
        <v>947</v>
      </c>
      <c r="B3897" s="326" t="s">
        <v>848</v>
      </c>
      <c r="C3897" s="327">
        <v>11</v>
      </c>
      <c r="D3897" s="322"/>
      <c r="E3897" s="187">
        <v>323</v>
      </c>
      <c r="F3897" s="225"/>
      <c r="G3897" s="328"/>
      <c r="H3897" s="199">
        <f>H3898</f>
        <v>0</v>
      </c>
      <c r="I3897" s="199">
        <f>I3898</f>
        <v>0</v>
      </c>
      <c r="J3897" s="199">
        <f>J3898</f>
        <v>101000</v>
      </c>
      <c r="K3897" s="199">
        <f t="shared" si="1515"/>
        <v>101000</v>
      </c>
    </row>
    <row r="3898" spans="1:11" s="152" customFormat="1" x14ac:dyDescent="0.2">
      <c r="A3898" s="213" t="s">
        <v>947</v>
      </c>
      <c r="B3898" s="213" t="s">
        <v>848</v>
      </c>
      <c r="C3898" s="214">
        <v>11</v>
      </c>
      <c r="D3898" s="162" t="s">
        <v>25</v>
      </c>
      <c r="E3898" s="163">
        <v>3237</v>
      </c>
      <c r="F3898" s="226" t="s">
        <v>36</v>
      </c>
      <c r="G3898" s="208"/>
      <c r="H3898" s="222">
        <v>0</v>
      </c>
      <c r="I3898" s="222"/>
      <c r="J3898" s="222">
        <v>101000</v>
      </c>
      <c r="K3898" s="222">
        <f t="shared" si="1515"/>
        <v>101000</v>
      </c>
    </row>
    <row r="3899" spans="1:11" x14ac:dyDescent="0.2">
      <c r="A3899" s="330" t="s">
        <v>947</v>
      </c>
      <c r="B3899" s="330" t="s">
        <v>848</v>
      </c>
      <c r="C3899" s="285">
        <v>11</v>
      </c>
      <c r="D3899" s="330"/>
      <c r="E3899" s="286">
        <v>42</v>
      </c>
      <c r="F3899" s="287"/>
      <c r="G3899" s="287"/>
      <c r="H3899" s="317">
        <f>H3900</f>
        <v>0</v>
      </c>
      <c r="I3899" s="317">
        <f t="shared" ref="I3899:J3899" si="1529">I3900</f>
        <v>0</v>
      </c>
      <c r="J3899" s="317">
        <f t="shared" si="1529"/>
        <v>4500000</v>
      </c>
      <c r="K3899" s="317">
        <f t="shared" si="1515"/>
        <v>4500000</v>
      </c>
    </row>
    <row r="3900" spans="1:11" s="152" customFormat="1" x14ac:dyDescent="0.2">
      <c r="A3900" s="326" t="s">
        <v>947</v>
      </c>
      <c r="B3900" s="326" t="s">
        <v>848</v>
      </c>
      <c r="C3900" s="327">
        <v>11</v>
      </c>
      <c r="D3900" s="322"/>
      <c r="E3900" s="187">
        <v>421</v>
      </c>
      <c r="F3900" s="225"/>
      <c r="G3900" s="328"/>
      <c r="H3900" s="199">
        <f>H3901</f>
        <v>0</v>
      </c>
      <c r="I3900" s="199">
        <f>I3901</f>
        <v>0</v>
      </c>
      <c r="J3900" s="199">
        <f>J3901</f>
        <v>4500000</v>
      </c>
      <c r="K3900" s="199">
        <f t="shared" si="1515"/>
        <v>4500000</v>
      </c>
    </row>
    <row r="3901" spans="1:11" ht="15" x14ac:dyDescent="0.2">
      <c r="A3901" s="213" t="s">
        <v>947</v>
      </c>
      <c r="B3901" s="213" t="s">
        <v>848</v>
      </c>
      <c r="C3901" s="214">
        <v>11</v>
      </c>
      <c r="D3901" s="162" t="s">
        <v>25</v>
      </c>
      <c r="E3901" s="163">
        <v>4214</v>
      </c>
      <c r="F3901" s="226" t="s">
        <v>154</v>
      </c>
      <c r="H3901" s="222">
        <v>0</v>
      </c>
      <c r="I3901" s="222"/>
      <c r="J3901" s="222">
        <v>4500000</v>
      </c>
      <c r="K3901" s="222">
        <f t="shared" si="1515"/>
        <v>4500000</v>
      </c>
    </row>
    <row r="3902" spans="1:11" x14ac:dyDescent="0.2">
      <c r="A3902" s="330" t="s">
        <v>947</v>
      </c>
      <c r="B3902" s="330" t="s">
        <v>848</v>
      </c>
      <c r="C3902" s="285">
        <v>12</v>
      </c>
      <c r="D3902" s="330"/>
      <c r="E3902" s="286">
        <v>31</v>
      </c>
      <c r="F3902" s="287"/>
      <c r="G3902" s="287"/>
      <c r="H3902" s="317">
        <f>H3903+H3905</f>
        <v>30000</v>
      </c>
      <c r="I3902" s="317">
        <f>I3903+I3905</f>
        <v>0</v>
      </c>
      <c r="J3902" s="317">
        <f>J3903+J3905</f>
        <v>0</v>
      </c>
      <c r="K3902" s="317">
        <f t="shared" si="1515"/>
        <v>30000</v>
      </c>
    </row>
    <row r="3903" spans="1:11" s="152" customFormat="1" x14ac:dyDescent="0.2">
      <c r="A3903" s="326" t="s">
        <v>947</v>
      </c>
      <c r="B3903" s="326" t="s">
        <v>848</v>
      </c>
      <c r="C3903" s="327">
        <v>12</v>
      </c>
      <c r="D3903" s="322"/>
      <c r="E3903" s="187">
        <v>311</v>
      </c>
      <c r="F3903" s="225"/>
      <c r="G3903" s="328"/>
      <c r="H3903" s="199">
        <f>H3904</f>
        <v>25000</v>
      </c>
      <c r="I3903" s="199">
        <f>I3904</f>
        <v>0</v>
      </c>
      <c r="J3903" s="199">
        <f>J3904</f>
        <v>0</v>
      </c>
      <c r="K3903" s="199">
        <f t="shared" si="1515"/>
        <v>25000</v>
      </c>
    </row>
    <row r="3904" spans="1:11" ht="15" x14ac:dyDescent="0.2">
      <c r="A3904" s="213" t="s">
        <v>947</v>
      </c>
      <c r="B3904" s="213" t="s">
        <v>848</v>
      </c>
      <c r="C3904" s="214">
        <v>12</v>
      </c>
      <c r="D3904" s="162" t="s">
        <v>25</v>
      </c>
      <c r="E3904" s="163">
        <v>3111</v>
      </c>
      <c r="F3904" s="226" t="s">
        <v>19</v>
      </c>
      <c r="H3904" s="222">
        <v>25000</v>
      </c>
      <c r="I3904" s="222"/>
      <c r="J3904" s="222"/>
      <c r="K3904" s="222">
        <f t="shared" si="1515"/>
        <v>25000</v>
      </c>
    </row>
    <row r="3905" spans="1:11" s="152" customFormat="1" x14ac:dyDescent="0.2">
      <c r="A3905" s="326" t="s">
        <v>947</v>
      </c>
      <c r="B3905" s="326" t="s">
        <v>848</v>
      </c>
      <c r="C3905" s="327">
        <v>12</v>
      </c>
      <c r="D3905" s="254"/>
      <c r="E3905" s="239">
        <v>313</v>
      </c>
      <c r="F3905" s="225"/>
      <c r="G3905" s="328"/>
      <c r="H3905" s="199">
        <f>H3906</f>
        <v>5000</v>
      </c>
      <c r="I3905" s="199">
        <f>I3906</f>
        <v>0</v>
      </c>
      <c r="J3905" s="199">
        <f>J3906</f>
        <v>0</v>
      </c>
      <c r="K3905" s="199">
        <f t="shared" si="1515"/>
        <v>5000</v>
      </c>
    </row>
    <row r="3906" spans="1:11" ht="15" x14ac:dyDescent="0.2">
      <c r="A3906" s="213" t="s">
        <v>947</v>
      </c>
      <c r="B3906" s="213" t="s">
        <v>848</v>
      </c>
      <c r="C3906" s="214">
        <v>12</v>
      </c>
      <c r="D3906" s="162" t="s">
        <v>25</v>
      </c>
      <c r="E3906" s="163">
        <v>3132</v>
      </c>
      <c r="F3906" s="226" t="s">
        <v>280</v>
      </c>
      <c r="H3906" s="222">
        <v>5000</v>
      </c>
      <c r="I3906" s="222"/>
      <c r="J3906" s="222"/>
      <c r="K3906" s="222">
        <f t="shared" si="1515"/>
        <v>5000</v>
      </c>
    </row>
    <row r="3907" spans="1:11" x14ac:dyDescent="0.2">
      <c r="A3907" s="330" t="s">
        <v>947</v>
      </c>
      <c r="B3907" s="330" t="s">
        <v>848</v>
      </c>
      <c r="C3907" s="285">
        <v>12</v>
      </c>
      <c r="D3907" s="330"/>
      <c r="E3907" s="286">
        <v>32</v>
      </c>
      <c r="F3907" s="287"/>
      <c r="G3907" s="287"/>
      <c r="H3907" s="317">
        <f>H3908+H3910</f>
        <v>126500</v>
      </c>
      <c r="I3907" s="317">
        <f>I3908+I3910</f>
        <v>0</v>
      </c>
      <c r="J3907" s="317">
        <f>J3908+J3910</f>
        <v>0</v>
      </c>
      <c r="K3907" s="317">
        <f t="shared" ref="K3907:K3970" si="1530">H3907-I3907+J3907</f>
        <v>126500</v>
      </c>
    </row>
    <row r="3908" spans="1:11" s="152" customFormat="1" x14ac:dyDescent="0.2">
      <c r="A3908" s="326" t="s">
        <v>947</v>
      </c>
      <c r="B3908" s="326" t="s">
        <v>848</v>
      </c>
      <c r="C3908" s="327">
        <v>12</v>
      </c>
      <c r="D3908" s="322"/>
      <c r="E3908" s="187">
        <v>322</v>
      </c>
      <c r="F3908" s="230"/>
      <c r="G3908" s="328"/>
      <c r="H3908" s="199">
        <f>H3909</f>
        <v>3000</v>
      </c>
      <c r="I3908" s="199">
        <f>I3909</f>
        <v>0</v>
      </c>
      <c r="J3908" s="199">
        <f>J3909</f>
        <v>0</v>
      </c>
      <c r="K3908" s="199">
        <f t="shared" si="1530"/>
        <v>3000</v>
      </c>
    </row>
    <row r="3909" spans="1:11" ht="15" x14ac:dyDescent="0.2">
      <c r="A3909" s="213" t="s">
        <v>947</v>
      </c>
      <c r="B3909" s="213" t="s">
        <v>848</v>
      </c>
      <c r="C3909" s="214">
        <v>12</v>
      </c>
      <c r="D3909" s="215" t="s">
        <v>25</v>
      </c>
      <c r="E3909" s="188">
        <v>3221</v>
      </c>
      <c r="F3909" s="228" t="s">
        <v>146</v>
      </c>
      <c r="H3909" s="222">
        <v>3000</v>
      </c>
      <c r="I3909" s="222"/>
      <c r="J3909" s="222"/>
      <c r="K3909" s="222">
        <f t="shared" si="1530"/>
        <v>3000</v>
      </c>
    </row>
    <row r="3910" spans="1:11" x14ac:dyDescent="0.2">
      <c r="A3910" s="326" t="s">
        <v>947</v>
      </c>
      <c r="B3910" s="326" t="s">
        <v>848</v>
      </c>
      <c r="C3910" s="327">
        <v>12</v>
      </c>
      <c r="D3910" s="322"/>
      <c r="E3910" s="187">
        <v>323</v>
      </c>
      <c r="F3910" s="230"/>
      <c r="G3910" s="328"/>
      <c r="H3910" s="199">
        <f>SUM(H3911:H3912)</f>
        <v>123500</v>
      </c>
      <c r="I3910" s="199">
        <f>SUM(I3911:I3912)</f>
        <v>0</v>
      </c>
      <c r="J3910" s="199">
        <f>SUM(J3911:J3912)</f>
        <v>0</v>
      </c>
      <c r="K3910" s="199">
        <f t="shared" si="1530"/>
        <v>123500</v>
      </c>
    </row>
    <row r="3911" spans="1:11" ht="15" x14ac:dyDescent="0.2">
      <c r="A3911" s="213" t="s">
        <v>947</v>
      </c>
      <c r="B3911" s="213" t="s">
        <v>848</v>
      </c>
      <c r="C3911" s="214">
        <v>12</v>
      </c>
      <c r="D3911" s="215" t="s">
        <v>25</v>
      </c>
      <c r="E3911" s="188">
        <v>3231</v>
      </c>
      <c r="F3911" s="228" t="s">
        <v>117</v>
      </c>
      <c r="H3911" s="222">
        <v>1500</v>
      </c>
      <c r="I3911" s="222"/>
      <c r="J3911" s="222"/>
      <c r="K3911" s="222">
        <f t="shared" si="1530"/>
        <v>1500</v>
      </c>
    </row>
    <row r="3912" spans="1:11" ht="15" x14ac:dyDescent="0.2">
      <c r="A3912" s="213" t="s">
        <v>947</v>
      </c>
      <c r="B3912" s="213" t="s">
        <v>848</v>
      </c>
      <c r="C3912" s="214">
        <v>12</v>
      </c>
      <c r="D3912" s="215" t="s">
        <v>25</v>
      </c>
      <c r="E3912" s="219">
        <v>3237</v>
      </c>
      <c r="F3912" s="229" t="s">
        <v>36</v>
      </c>
      <c r="H3912" s="222">
        <v>122000</v>
      </c>
      <c r="I3912" s="222"/>
      <c r="J3912" s="222"/>
      <c r="K3912" s="222">
        <f t="shared" si="1530"/>
        <v>122000</v>
      </c>
    </row>
    <row r="3913" spans="1:11" x14ac:dyDescent="0.2">
      <c r="A3913" s="330" t="s">
        <v>947</v>
      </c>
      <c r="B3913" s="330" t="s">
        <v>848</v>
      </c>
      <c r="C3913" s="285">
        <v>12</v>
      </c>
      <c r="D3913" s="331"/>
      <c r="E3913" s="286">
        <v>42</v>
      </c>
      <c r="F3913" s="287"/>
      <c r="G3913" s="287"/>
      <c r="H3913" s="317">
        <f t="shared" ref="H3913:J3913" si="1531">H3914</f>
        <v>10000000</v>
      </c>
      <c r="I3913" s="317">
        <f t="shared" si="1531"/>
        <v>0</v>
      </c>
      <c r="J3913" s="317">
        <f t="shared" si="1531"/>
        <v>0</v>
      </c>
      <c r="K3913" s="317">
        <f t="shared" si="1530"/>
        <v>10000000</v>
      </c>
    </row>
    <row r="3914" spans="1:11" s="152" customFormat="1" x14ac:dyDescent="0.2">
      <c r="A3914" s="326" t="s">
        <v>947</v>
      </c>
      <c r="B3914" s="326" t="s">
        <v>848</v>
      </c>
      <c r="C3914" s="327">
        <v>12</v>
      </c>
      <c r="D3914" s="185"/>
      <c r="E3914" s="171">
        <v>421</v>
      </c>
      <c r="F3914" s="230"/>
      <c r="G3914" s="328"/>
      <c r="H3914" s="199">
        <f>H3915</f>
        <v>10000000</v>
      </c>
      <c r="I3914" s="199">
        <f>I3915</f>
        <v>0</v>
      </c>
      <c r="J3914" s="199">
        <f>J3915</f>
        <v>0</v>
      </c>
      <c r="K3914" s="199">
        <f t="shared" si="1530"/>
        <v>10000000</v>
      </c>
    </row>
    <row r="3915" spans="1:11" ht="15" x14ac:dyDescent="0.2">
      <c r="A3915" s="213" t="s">
        <v>947</v>
      </c>
      <c r="B3915" s="213" t="s">
        <v>848</v>
      </c>
      <c r="C3915" s="214">
        <v>12</v>
      </c>
      <c r="D3915" s="146" t="s">
        <v>25</v>
      </c>
      <c r="E3915" s="173">
        <v>4214</v>
      </c>
      <c r="F3915" s="228" t="s">
        <v>154</v>
      </c>
      <c r="H3915" s="222">
        <v>10000000</v>
      </c>
      <c r="I3915" s="222"/>
      <c r="J3915" s="222"/>
      <c r="K3915" s="222">
        <f t="shared" si="1530"/>
        <v>10000000</v>
      </c>
    </row>
    <row r="3916" spans="1:11" x14ac:dyDescent="0.2">
      <c r="A3916" s="330" t="s">
        <v>947</v>
      </c>
      <c r="B3916" s="330" t="s">
        <v>848</v>
      </c>
      <c r="C3916" s="285">
        <v>81</v>
      </c>
      <c r="D3916" s="330"/>
      <c r="E3916" s="286">
        <v>32</v>
      </c>
      <c r="F3916" s="287"/>
      <c r="G3916" s="287"/>
      <c r="H3916" s="317">
        <f t="shared" ref="H3916:J3917" si="1532">H3917</f>
        <v>101000</v>
      </c>
      <c r="I3916" s="317">
        <f t="shared" si="1532"/>
        <v>101000</v>
      </c>
      <c r="J3916" s="317">
        <f t="shared" si="1532"/>
        <v>0</v>
      </c>
      <c r="K3916" s="317">
        <f t="shared" si="1530"/>
        <v>0</v>
      </c>
    </row>
    <row r="3917" spans="1:11" s="152" customFormat="1" x14ac:dyDescent="0.2">
      <c r="A3917" s="326" t="s">
        <v>947</v>
      </c>
      <c r="B3917" s="326" t="s">
        <v>848</v>
      </c>
      <c r="C3917" s="327">
        <v>81</v>
      </c>
      <c r="D3917" s="322"/>
      <c r="E3917" s="187">
        <v>323</v>
      </c>
      <c r="F3917" s="240"/>
      <c r="G3917" s="328"/>
      <c r="H3917" s="199">
        <f t="shared" si="1532"/>
        <v>101000</v>
      </c>
      <c r="I3917" s="199">
        <f t="shared" si="1532"/>
        <v>101000</v>
      </c>
      <c r="J3917" s="199">
        <f t="shared" si="1532"/>
        <v>0</v>
      </c>
      <c r="K3917" s="199">
        <f t="shared" si="1530"/>
        <v>0</v>
      </c>
    </row>
    <row r="3918" spans="1:11" ht="15" x14ac:dyDescent="0.2">
      <c r="A3918" s="213" t="s">
        <v>947</v>
      </c>
      <c r="B3918" s="213" t="s">
        <v>848</v>
      </c>
      <c r="C3918" s="214">
        <v>81</v>
      </c>
      <c r="D3918" s="215" t="s">
        <v>25</v>
      </c>
      <c r="E3918" s="219">
        <v>3237</v>
      </c>
      <c r="F3918" s="229" t="s">
        <v>36</v>
      </c>
      <c r="H3918" s="222">
        <v>101000</v>
      </c>
      <c r="I3918" s="222">
        <v>101000</v>
      </c>
      <c r="J3918" s="222"/>
      <c r="K3918" s="222">
        <f t="shared" si="1530"/>
        <v>0</v>
      </c>
    </row>
    <row r="3919" spans="1:11" s="152" customFormat="1" x14ac:dyDescent="0.2">
      <c r="A3919" s="330" t="s">
        <v>947</v>
      </c>
      <c r="B3919" s="330" t="s">
        <v>848</v>
      </c>
      <c r="C3919" s="285">
        <v>81</v>
      </c>
      <c r="D3919" s="331"/>
      <c r="E3919" s="286">
        <v>42</v>
      </c>
      <c r="F3919" s="287"/>
      <c r="G3919" s="287"/>
      <c r="H3919" s="317">
        <f t="shared" ref="H3919:J3919" si="1533">H3920</f>
        <v>5500000</v>
      </c>
      <c r="I3919" s="317">
        <f t="shared" si="1533"/>
        <v>5500000</v>
      </c>
      <c r="J3919" s="317">
        <f t="shared" si="1533"/>
        <v>0</v>
      </c>
      <c r="K3919" s="317">
        <f t="shared" si="1530"/>
        <v>0</v>
      </c>
    </row>
    <row r="3920" spans="1:11" x14ac:dyDescent="0.2">
      <c r="A3920" s="326" t="s">
        <v>947</v>
      </c>
      <c r="B3920" s="326" t="s">
        <v>848</v>
      </c>
      <c r="C3920" s="169">
        <v>81</v>
      </c>
      <c r="D3920" s="185"/>
      <c r="E3920" s="171">
        <v>421</v>
      </c>
      <c r="F3920" s="230"/>
      <c r="G3920" s="328"/>
      <c r="H3920" s="199">
        <f>H3921</f>
        <v>5500000</v>
      </c>
      <c r="I3920" s="199">
        <f>I3921</f>
        <v>5500000</v>
      </c>
      <c r="J3920" s="199">
        <f>J3921</f>
        <v>0</v>
      </c>
      <c r="K3920" s="199">
        <f t="shared" si="1530"/>
        <v>0</v>
      </c>
    </row>
    <row r="3921" spans="1:11" ht="15" x14ac:dyDescent="0.2">
      <c r="A3921" s="213" t="s">
        <v>947</v>
      </c>
      <c r="B3921" s="213" t="s">
        <v>848</v>
      </c>
      <c r="C3921" s="145">
        <v>81</v>
      </c>
      <c r="D3921" s="146" t="s">
        <v>25</v>
      </c>
      <c r="E3921" s="173">
        <v>4214</v>
      </c>
      <c r="F3921" s="228" t="s">
        <v>154</v>
      </c>
      <c r="H3921" s="222">
        <v>5500000</v>
      </c>
      <c r="I3921" s="222">
        <v>5500000</v>
      </c>
      <c r="J3921" s="222"/>
      <c r="K3921" s="222">
        <f t="shared" si="1530"/>
        <v>0</v>
      </c>
    </row>
    <row r="3922" spans="1:11" s="152" customFormat="1" x14ac:dyDescent="0.2">
      <c r="A3922" s="330" t="s">
        <v>947</v>
      </c>
      <c r="B3922" s="330" t="s">
        <v>848</v>
      </c>
      <c r="C3922" s="285">
        <v>562</v>
      </c>
      <c r="D3922" s="330"/>
      <c r="E3922" s="286">
        <v>31</v>
      </c>
      <c r="F3922" s="287"/>
      <c r="G3922" s="287"/>
      <c r="H3922" s="317">
        <f>H3923+H3925</f>
        <v>170000</v>
      </c>
      <c r="I3922" s="317">
        <f>I3923+I3925</f>
        <v>0</v>
      </c>
      <c r="J3922" s="317">
        <f>J3923+J3925</f>
        <v>0</v>
      </c>
      <c r="K3922" s="317">
        <f t="shared" si="1530"/>
        <v>170000</v>
      </c>
    </row>
    <row r="3923" spans="1:11" x14ac:dyDescent="0.2">
      <c r="A3923" s="326" t="s">
        <v>947</v>
      </c>
      <c r="B3923" s="326" t="s">
        <v>848</v>
      </c>
      <c r="C3923" s="327">
        <v>562</v>
      </c>
      <c r="D3923" s="322"/>
      <c r="E3923" s="187">
        <v>311</v>
      </c>
      <c r="F3923" s="225"/>
      <c r="G3923" s="328"/>
      <c r="H3923" s="199">
        <f>H3924</f>
        <v>142000</v>
      </c>
      <c r="I3923" s="199">
        <f>I3924</f>
        <v>0</v>
      </c>
      <c r="J3923" s="199">
        <f>J3924</f>
        <v>0</v>
      </c>
      <c r="K3923" s="199">
        <f t="shared" si="1530"/>
        <v>142000</v>
      </c>
    </row>
    <row r="3924" spans="1:11" ht="15" x14ac:dyDescent="0.2">
      <c r="A3924" s="213" t="s">
        <v>947</v>
      </c>
      <c r="B3924" s="213" t="s">
        <v>848</v>
      </c>
      <c r="C3924" s="161">
        <v>562</v>
      </c>
      <c r="D3924" s="162" t="s">
        <v>25</v>
      </c>
      <c r="E3924" s="163">
        <v>3111</v>
      </c>
      <c r="F3924" s="226" t="s">
        <v>19</v>
      </c>
      <c r="H3924" s="222">
        <v>142000</v>
      </c>
      <c r="I3924" s="222"/>
      <c r="J3924" s="222"/>
      <c r="K3924" s="222">
        <f t="shared" si="1530"/>
        <v>142000</v>
      </c>
    </row>
    <row r="3925" spans="1:11" x14ac:dyDescent="0.2">
      <c r="A3925" s="326" t="s">
        <v>947</v>
      </c>
      <c r="B3925" s="326" t="s">
        <v>848</v>
      </c>
      <c r="C3925" s="237">
        <v>562</v>
      </c>
      <c r="D3925" s="254"/>
      <c r="E3925" s="239">
        <v>313</v>
      </c>
      <c r="F3925" s="225"/>
      <c r="G3925" s="328"/>
      <c r="H3925" s="199">
        <f>H3926</f>
        <v>28000</v>
      </c>
      <c r="I3925" s="199">
        <f>I3926</f>
        <v>0</v>
      </c>
      <c r="J3925" s="199">
        <f>J3926</f>
        <v>0</v>
      </c>
      <c r="K3925" s="199">
        <f t="shared" si="1530"/>
        <v>28000</v>
      </c>
    </row>
    <row r="3926" spans="1:11" ht="15" x14ac:dyDescent="0.2">
      <c r="A3926" s="213" t="s">
        <v>947</v>
      </c>
      <c r="B3926" s="213" t="s">
        <v>848</v>
      </c>
      <c r="C3926" s="161">
        <v>562</v>
      </c>
      <c r="D3926" s="162" t="s">
        <v>25</v>
      </c>
      <c r="E3926" s="163">
        <v>3132</v>
      </c>
      <c r="F3926" s="226" t="s">
        <v>280</v>
      </c>
      <c r="H3926" s="222">
        <v>28000</v>
      </c>
      <c r="I3926" s="222"/>
      <c r="J3926" s="222"/>
      <c r="K3926" s="222">
        <f t="shared" si="1530"/>
        <v>28000</v>
      </c>
    </row>
    <row r="3927" spans="1:11" s="152" customFormat="1" x14ac:dyDescent="0.2">
      <c r="A3927" s="330" t="s">
        <v>947</v>
      </c>
      <c r="B3927" s="330" t="s">
        <v>848</v>
      </c>
      <c r="C3927" s="285">
        <v>562</v>
      </c>
      <c r="D3927" s="330"/>
      <c r="E3927" s="286">
        <v>32</v>
      </c>
      <c r="F3927" s="287"/>
      <c r="G3927" s="287"/>
      <c r="H3927" s="317">
        <f>H3928+H3930</f>
        <v>717000</v>
      </c>
      <c r="I3927" s="317">
        <f>I3928+I3930</f>
        <v>0</v>
      </c>
      <c r="J3927" s="317">
        <f>J3928+J3930</f>
        <v>0</v>
      </c>
      <c r="K3927" s="317">
        <f t="shared" si="1530"/>
        <v>717000</v>
      </c>
    </row>
    <row r="3928" spans="1:11" x14ac:dyDescent="0.2">
      <c r="A3928" s="326" t="s">
        <v>947</v>
      </c>
      <c r="B3928" s="326" t="s">
        <v>848</v>
      </c>
      <c r="C3928" s="327">
        <v>562</v>
      </c>
      <c r="D3928" s="322"/>
      <c r="E3928" s="187">
        <v>322</v>
      </c>
      <c r="F3928" s="230"/>
      <c r="G3928" s="328"/>
      <c r="H3928" s="199">
        <f>H3929</f>
        <v>18000</v>
      </c>
      <c r="I3928" s="199">
        <f>I3929</f>
        <v>0</v>
      </c>
      <c r="J3928" s="199">
        <f>J3929</f>
        <v>0</v>
      </c>
      <c r="K3928" s="199">
        <f t="shared" si="1530"/>
        <v>18000</v>
      </c>
    </row>
    <row r="3929" spans="1:11" ht="15" x14ac:dyDescent="0.2">
      <c r="A3929" s="213" t="s">
        <v>947</v>
      </c>
      <c r="B3929" s="213" t="s">
        <v>848</v>
      </c>
      <c r="C3929" s="214">
        <v>562</v>
      </c>
      <c r="D3929" s="215" t="s">
        <v>25</v>
      </c>
      <c r="E3929" s="188">
        <v>3221</v>
      </c>
      <c r="F3929" s="228" t="s">
        <v>146</v>
      </c>
      <c r="H3929" s="222">
        <v>18000</v>
      </c>
      <c r="I3929" s="222"/>
      <c r="J3929" s="222"/>
      <c r="K3929" s="222">
        <f t="shared" si="1530"/>
        <v>18000</v>
      </c>
    </row>
    <row r="3930" spans="1:11" x14ac:dyDescent="0.2">
      <c r="A3930" s="326" t="s">
        <v>947</v>
      </c>
      <c r="B3930" s="326" t="s">
        <v>848</v>
      </c>
      <c r="C3930" s="327">
        <v>562</v>
      </c>
      <c r="D3930" s="322"/>
      <c r="E3930" s="187">
        <v>323</v>
      </c>
      <c r="F3930" s="230"/>
      <c r="G3930" s="328"/>
      <c r="H3930" s="199">
        <f>SUM(H3931:H3932)</f>
        <v>699000</v>
      </c>
      <c r="I3930" s="199">
        <f>SUM(I3931:I3932)</f>
        <v>0</v>
      </c>
      <c r="J3930" s="199">
        <f>SUM(J3931:J3932)</f>
        <v>0</v>
      </c>
      <c r="K3930" s="199">
        <f t="shared" si="1530"/>
        <v>699000</v>
      </c>
    </row>
    <row r="3931" spans="1:11" ht="15" x14ac:dyDescent="0.2">
      <c r="A3931" s="213" t="s">
        <v>947</v>
      </c>
      <c r="B3931" s="213" t="s">
        <v>848</v>
      </c>
      <c r="C3931" s="214">
        <v>562</v>
      </c>
      <c r="D3931" s="215" t="s">
        <v>25</v>
      </c>
      <c r="E3931" s="188">
        <v>3231</v>
      </c>
      <c r="F3931" s="228" t="s">
        <v>117</v>
      </c>
      <c r="H3931" s="222">
        <v>8000</v>
      </c>
      <c r="I3931" s="222"/>
      <c r="J3931" s="222"/>
      <c r="K3931" s="222">
        <f t="shared" si="1530"/>
        <v>8000</v>
      </c>
    </row>
    <row r="3932" spans="1:11" ht="15" x14ac:dyDescent="0.2">
      <c r="A3932" s="213" t="s">
        <v>947</v>
      </c>
      <c r="B3932" s="213" t="s">
        <v>848</v>
      </c>
      <c r="C3932" s="214">
        <v>562</v>
      </c>
      <c r="D3932" s="215" t="s">
        <v>25</v>
      </c>
      <c r="E3932" s="219">
        <v>3237</v>
      </c>
      <c r="F3932" s="229" t="s">
        <v>36</v>
      </c>
      <c r="H3932" s="222">
        <v>691000</v>
      </c>
      <c r="I3932" s="222"/>
      <c r="J3932" s="222"/>
      <c r="K3932" s="222">
        <f t="shared" si="1530"/>
        <v>691000</v>
      </c>
    </row>
    <row r="3933" spans="1:11" x14ac:dyDescent="0.2">
      <c r="A3933" s="330" t="s">
        <v>947</v>
      </c>
      <c r="B3933" s="330" t="s">
        <v>848</v>
      </c>
      <c r="C3933" s="285">
        <v>562</v>
      </c>
      <c r="D3933" s="331"/>
      <c r="E3933" s="286">
        <v>42</v>
      </c>
      <c r="F3933" s="287"/>
      <c r="G3933" s="287"/>
      <c r="H3933" s="317">
        <f t="shared" ref="H3933:J3934" si="1534">H3934</f>
        <v>68850331</v>
      </c>
      <c r="I3933" s="317">
        <f t="shared" si="1534"/>
        <v>0</v>
      </c>
      <c r="J3933" s="317">
        <f t="shared" si="1534"/>
        <v>0</v>
      </c>
      <c r="K3933" s="317">
        <f t="shared" si="1530"/>
        <v>68850331</v>
      </c>
    </row>
    <row r="3934" spans="1:11" s="152" customFormat="1" x14ac:dyDescent="0.2">
      <c r="A3934" s="326" t="s">
        <v>947</v>
      </c>
      <c r="B3934" s="326" t="s">
        <v>848</v>
      </c>
      <c r="C3934" s="327">
        <v>562</v>
      </c>
      <c r="D3934" s="185"/>
      <c r="E3934" s="171">
        <v>421</v>
      </c>
      <c r="F3934" s="230"/>
      <c r="G3934" s="208"/>
      <c r="H3934" s="199">
        <f t="shared" si="1534"/>
        <v>68850331</v>
      </c>
      <c r="I3934" s="199">
        <f t="shared" si="1534"/>
        <v>0</v>
      </c>
      <c r="J3934" s="199">
        <f t="shared" si="1534"/>
        <v>0</v>
      </c>
      <c r="K3934" s="199">
        <f t="shared" si="1530"/>
        <v>68850331</v>
      </c>
    </row>
    <row r="3935" spans="1:11" ht="15" x14ac:dyDescent="0.2">
      <c r="A3935" s="213" t="s">
        <v>947</v>
      </c>
      <c r="B3935" s="213" t="s">
        <v>848</v>
      </c>
      <c r="C3935" s="214">
        <v>562</v>
      </c>
      <c r="D3935" s="146" t="s">
        <v>25</v>
      </c>
      <c r="E3935" s="173">
        <v>4214</v>
      </c>
      <c r="F3935" s="228" t="s">
        <v>154</v>
      </c>
      <c r="H3935" s="222">
        <v>68850331</v>
      </c>
      <c r="I3935" s="222"/>
      <c r="J3935" s="222"/>
      <c r="K3935" s="222">
        <f t="shared" si="1530"/>
        <v>68850331</v>
      </c>
    </row>
    <row r="3936" spans="1:11" ht="63" x14ac:dyDescent="0.2">
      <c r="A3936" s="296" t="s">
        <v>947</v>
      </c>
      <c r="B3936" s="296" t="s">
        <v>811</v>
      </c>
      <c r="C3936" s="296"/>
      <c r="D3936" s="296"/>
      <c r="E3936" s="297"/>
      <c r="F3936" s="299" t="s">
        <v>810</v>
      </c>
      <c r="G3936" s="300" t="s">
        <v>690</v>
      </c>
      <c r="H3936" s="301">
        <f>H3937+H3942+H3950+H3953+H3958+H3966+H3947+H3963</f>
        <v>971200</v>
      </c>
      <c r="I3936" s="301">
        <f>I3937+I3942+I3950+I3953+I3958+I3966+I3947+I3963</f>
        <v>0</v>
      </c>
      <c r="J3936" s="301">
        <f>J3937+J3942+J3950+J3953+J3958+J3966+J3947+J3963</f>
        <v>0</v>
      </c>
      <c r="K3936" s="301">
        <f t="shared" si="1530"/>
        <v>971200</v>
      </c>
    </row>
    <row r="3937" spans="1:11" x14ac:dyDescent="0.2">
      <c r="A3937" s="330" t="s">
        <v>947</v>
      </c>
      <c r="B3937" s="330" t="s">
        <v>811</v>
      </c>
      <c r="C3937" s="285">
        <v>12</v>
      </c>
      <c r="D3937" s="330"/>
      <c r="E3937" s="286">
        <v>31</v>
      </c>
      <c r="F3937" s="287"/>
      <c r="G3937" s="287"/>
      <c r="H3937" s="317">
        <f>H3938+H3940</f>
        <v>14300</v>
      </c>
      <c r="I3937" s="317">
        <f>I3938+I3940</f>
        <v>0</v>
      </c>
      <c r="J3937" s="317">
        <f>J3938+J3940</f>
        <v>0</v>
      </c>
      <c r="K3937" s="317">
        <f t="shared" si="1530"/>
        <v>14300</v>
      </c>
    </row>
    <row r="3938" spans="1:11" x14ac:dyDescent="0.2">
      <c r="A3938" s="326" t="s">
        <v>947</v>
      </c>
      <c r="B3938" s="326" t="s">
        <v>811</v>
      </c>
      <c r="C3938" s="327">
        <v>12</v>
      </c>
      <c r="D3938" s="322"/>
      <c r="E3938" s="187">
        <v>311</v>
      </c>
      <c r="F3938" s="226"/>
      <c r="H3938" s="199">
        <f>H3939</f>
        <v>12000</v>
      </c>
      <c r="I3938" s="199">
        <f>I3939</f>
        <v>0</v>
      </c>
      <c r="J3938" s="199">
        <f>J3939</f>
        <v>0</v>
      </c>
      <c r="K3938" s="199">
        <f t="shared" si="1530"/>
        <v>12000</v>
      </c>
    </row>
    <row r="3939" spans="1:11" ht="15" x14ac:dyDescent="0.2">
      <c r="A3939" s="213" t="s">
        <v>947</v>
      </c>
      <c r="B3939" s="213" t="s">
        <v>811</v>
      </c>
      <c r="C3939" s="214">
        <v>12</v>
      </c>
      <c r="D3939" s="162" t="s">
        <v>25</v>
      </c>
      <c r="E3939" s="163">
        <v>3111</v>
      </c>
      <c r="F3939" s="226" t="s">
        <v>19</v>
      </c>
      <c r="H3939" s="222">
        <v>12000</v>
      </c>
      <c r="I3939" s="222"/>
      <c r="J3939" s="222"/>
      <c r="K3939" s="222">
        <f t="shared" si="1530"/>
        <v>12000</v>
      </c>
    </row>
    <row r="3940" spans="1:11" x14ac:dyDescent="0.2">
      <c r="A3940" s="326" t="s">
        <v>947</v>
      </c>
      <c r="B3940" s="326" t="s">
        <v>811</v>
      </c>
      <c r="C3940" s="327">
        <v>12</v>
      </c>
      <c r="D3940" s="254"/>
      <c r="E3940" s="239">
        <v>313</v>
      </c>
      <c r="F3940" s="225"/>
      <c r="G3940" s="328"/>
      <c r="H3940" s="199">
        <f>H3941</f>
        <v>2300</v>
      </c>
      <c r="I3940" s="199">
        <f>I3941</f>
        <v>0</v>
      </c>
      <c r="J3940" s="199">
        <f>J3941</f>
        <v>0</v>
      </c>
      <c r="K3940" s="199">
        <f t="shared" si="1530"/>
        <v>2300</v>
      </c>
    </row>
    <row r="3941" spans="1:11" ht="15" x14ac:dyDescent="0.2">
      <c r="A3941" s="213" t="s">
        <v>947</v>
      </c>
      <c r="B3941" s="213" t="s">
        <v>811</v>
      </c>
      <c r="C3941" s="214">
        <v>12</v>
      </c>
      <c r="D3941" s="162" t="s">
        <v>25</v>
      </c>
      <c r="E3941" s="163">
        <v>3132</v>
      </c>
      <c r="F3941" s="226" t="s">
        <v>280</v>
      </c>
      <c r="H3941" s="222">
        <v>2300</v>
      </c>
      <c r="I3941" s="222"/>
      <c r="J3941" s="222"/>
      <c r="K3941" s="222">
        <f t="shared" si="1530"/>
        <v>2300</v>
      </c>
    </row>
    <row r="3942" spans="1:11" x14ac:dyDescent="0.2">
      <c r="A3942" s="330" t="s">
        <v>947</v>
      </c>
      <c r="B3942" s="330" t="s">
        <v>811</v>
      </c>
      <c r="C3942" s="285">
        <v>12</v>
      </c>
      <c r="D3942" s="330"/>
      <c r="E3942" s="286">
        <v>32</v>
      </c>
      <c r="F3942" s="287"/>
      <c r="G3942" s="287"/>
      <c r="H3942" s="317">
        <f>H3943+H3945</f>
        <v>2900</v>
      </c>
      <c r="I3942" s="317">
        <f>I3943+I3945</f>
        <v>0</v>
      </c>
      <c r="J3942" s="317">
        <f>J3943+J3945</f>
        <v>0</v>
      </c>
      <c r="K3942" s="317">
        <f t="shared" si="1530"/>
        <v>2900</v>
      </c>
    </row>
    <row r="3943" spans="1:11" s="152" customFormat="1" x14ac:dyDescent="0.2">
      <c r="A3943" s="326" t="s">
        <v>947</v>
      </c>
      <c r="B3943" s="326" t="s">
        <v>811</v>
      </c>
      <c r="C3943" s="327">
        <v>12</v>
      </c>
      <c r="D3943" s="322"/>
      <c r="E3943" s="187">
        <v>321</v>
      </c>
      <c r="F3943" s="230"/>
      <c r="G3943" s="328"/>
      <c r="H3943" s="199">
        <f>H3944</f>
        <v>200</v>
      </c>
      <c r="I3943" s="199">
        <f>I3944</f>
        <v>0</v>
      </c>
      <c r="J3943" s="199">
        <f>J3944</f>
        <v>0</v>
      </c>
      <c r="K3943" s="199">
        <f t="shared" si="1530"/>
        <v>200</v>
      </c>
    </row>
    <row r="3944" spans="1:11" ht="15" x14ac:dyDescent="0.2">
      <c r="A3944" s="213" t="s">
        <v>947</v>
      </c>
      <c r="B3944" s="213" t="s">
        <v>811</v>
      </c>
      <c r="C3944" s="214">
        <v>12</v>
      </c>
      <c r="D3944" s="215" t="s">
        <v>25</v>
      </c>
      <c r="E3944" s="188">
        <v>3211</v>
      </c>
      <c r="F3944" s="228" t="s">
        <v>110</v>
      </c>
      <c r="H3944" s="222">
        <v>200</v>
      </c>
      <c r="I3944" s="222"/>
      <c r="J3944" s="222"/>
      <c r="K3944" s="222">
        <f t="shared" si="1530"/>
        <v>200</v>
      </c>
    </row>
    <row r="3945" spans="1:11" x14ac:dyDescent="0.2">
      <c r="A3945" s="326" t="s">
        <v>947</v>
      </c>
      <c r="B3945" s="326" t="s">
        <v>811</v>
      </c>
      <c r="C3945" s="327">
        <v>12</v>
      </c>
      <c r="D3945" s="322"/>
      <c r="E3945" s="187">
        <v>322</v>
      </c>
      <c r="F3945" s="230"/>
      <c r="G3945" s="328"/>
      <c r="H3945" s="199">
        <f>H3946</f>
        <v>2700</v>
      </c>
      <c r="I3945" s="199">
        <f>I3946</f>
        <v>0</v>
      </c>
      <c r="J3945" s="199">
        <f>J3946</f>
        <v>0</v>
      </c>
      <c r="K3945" s="199">
        <f t="shared" si="1530"/>
        <v>2700</v>
      </c>
    </row>
    <row r="3946" spans="1:11" ht="15" x14ac:dyDescent="0.2">
      <c r="A3946" s="213" t="s">
        <v>947</v>
      </c>
      <c r="B3946" s="213" t="s">
        <v>811</v>
      </c>
      <c r="C3946" s="214">
        <v>12</v>
      </c>
      <c r="D3946" s="215" t="s">
        <v>25</v>
      </c>
      <c r="E3946" s="188">
        <v>3221</v>
      </c>
      <c r="F3946" s="228" t="s">
        <v>146</v>
      </c>
      <c r="H3946" s="222">
        <v>2700</v>
      </c>
      <c r="I3946" s="222"/>
      <c r="J3946" s="222"/>
      <c r="K3946" s="222">
        <f t="shared" si="1530"/>
        <v>2700</v>
      </c>
    </row>
    <row r="3947" spans="1:11" x14ac:dyDescent="0.2">
      <c r="A3947" s="330" t="s">
        <v>947</v>
      </c>
      <c r="B3947" s="330" t="s">
        <v>811</v>
      </c>
      <c r="C3947" s="285">
        <v>12</v>
      </c>
      <c r="D3947" s="330"/>
      <c r="E3947" s="286">
        <v>41</v>
      </c>
      <c r="F3947" s="287"/>
      <c r="G3947" s="287"/>
      <c r="H3947" s="317">
        <f t="shared" ref="H3947:J3948" si="1535">H3948</f>
        <v>128000</v>
      </c>
      <c r="I3947" s="317">
        <f t="shared" si="1535"/>
        <v>0</v>
      </c>
      <c r="J3947" s="317">
        <f t="shared" si="1535"/>
        <v>0</v>
      </c>
      <c r="K3947" s="317">
        <f t="shared" si="1530"/>
        <v>128000</v>
      </c>
    </row>
    <row r="3948" spans="1:11" x14ac:dyDescent="0.2">
      <c r="A3948" s="326" t="s">
        <v>947</v>
      </c>
      <c r="B3948" s="326" t="s">
        <v>811</v>
      </c>
      <c r="C3948" s="327">
        <v>12</v>
      </c>
      <c r="D3948" s="322"/>
      <c r="E3948" s="239">
        <v>412</v>
      </c>
      <c r="F3948" s="240"/>
      <c r="G3948" s="328"/>
      <c r="H3948" s="199">
        <f t="shared" si="1535"/>
        <v>128000</v>
      </c>
      <c r="I3948" s="199">
        <f t="shared" si="1535"/>
        <v>0</v>
      </c>
      <c r="J3948" s="199">
        <f t="shared" si="1535"/>
        <v>0</v>
      </c>
      <c r="K3948" s="199">
        <f t="shared" si="1530"/>
        <v>128000</v>
      </c>
    </row>
    <row r="3949" spans="1:11" ht="15" x14ac:dyDescent="0.2">
      <c r="A3949" s="213" t="s">
        <v>947</v>
      </c>
      <c r="B3949" s="213" t="s">
        <v>811</v>
      </c>
      <c r="C3949" s="214">
        <v>12</v>
      </c>
      <c r="D3949" s="215" t="s">
        <v>25</v>
      </c>
      <c r="E3949" s="219">
        <v>4126</v>
      </c>
      <c r="F3949" s="229" t="s">
        <v>4</v>
      </c>
      <c r="H3949" s="222">
        <v>128000</v>
      </c>
      <c r="I3949" s="222"/>
      <c r="J3949" s="222"/>
      <c r="K3949" s="222">
        <f t="shared" si="1530"/>
        <v>128000</v>
      </c>
    </row>
    <row r="3950" spans="1:11" x14ac:dyDescent="0.2">
      <c r="A3950" s="330" t="s">
        <v>947</v>
      </c>
      <c r="B3950" s="330" t="s">
        <v>811</v>
      </c>
      <c r="C3950" s="285">
        <v>12</v>
      </c>
      <c r="D3950" s="330"/>
      <c r="E3950" s="286">
        <v>42</v>
      </c>
      <c r="F3950" s="287"/>
      <c r="G3950" s="287"/>
      <c r="H3950" s="317">
        <f t="shared" ref="H3950:J3951" si="1536">H3951</f>
        <v>1000</v>
      </c>
      <c r="I3950" s="317">
        <f t="shared" si="1536"/>
        <v>0</v>
      </c>
      <c r="J3950" s="317">
        <f t="shared" si="1536"/>
        <v>0</v>
      </c>
      <c r="K3950" s="317">
        <f t="shared" si="1530"/>
        <v>1000</v>
      </c>
    </row>
    <row r="3951" spans="1:11" x14ac:dyDescent="0.2">
      <c r="A3951" s="326" t="s">
        <v>947</v>
      </c>
      <c r="B3951" s="326" t="s">
        <v>811</v>
      </c>
      <c r="C3951" s="327">
        <v>12</v>
      </c>
      <c r="D3951" s="322"/>
      <c r="E3951" s="239">
        <v>422</v>
      </c>
      <c r="F3951" s="240"/>
      <c r="G3951" s="328"/>
      <c r="H3951" s="199">
        <f t="shared" si="1536"/>
        <v>1000</v>
      </c>
      <c r="I3951" s="199">
        <f t="shared" si="1536"/>
        <v>0</v>
      </c>
      <c r="J3951" s="199">
        <f t="shared" si="1536"/>
        <v>0</v>
      </c>
      <c r="K3951" s="199">
        <f t="shared" si="1530"/>
        <v>1000</v>
      </c>
    </row>
    <row r="3952" spans="1:11" s="152" customFormat="1" x14ac:dyDescent="0.2">
      <c r="A3952" s="213" t="s">
        <v>947</v>
      </c>
      <c r="B3952" s="213" t="s">
        <v>811</v>
      </c>
      <c r="C3952" s="214">
        <v>12</v>
      </c>
      <c r="D3952" s="215" t="s">
        <v>25</v>
      </c>
      <c r="E3952" s="219">
        <v>4221</v>
      </c>
      <c r="F3952" s="229" t="s">
        <v>129</v>
      </c>
      <c r="G3952" s="208"/>
      <c r="H3952" s="222">
        <v>1000</v>
      </c>
      <c r="I3952" s="222"/>
      <c r="J3952" s="222"/>
      <c r="K3952" s="222">
        <f t="shared" si="1530"/>
        <v>1000</v>
      </c>
    </row>
    <row r="3953" spans="1:11" x14ac:dyDescent="0.2">
      <c r="A3953" s="330" t="s">
        <v>947</v>
      </c>
      <c r="B3953" s="330" t="s">
        <v>811</v>
      </c>
      <c r="C3953" s="285">
        <v>559</v>
      </c>
      <c r="D3953" s="330"/>
      <c r="E3953" s="286">
        <v>31</v>
      </c>
      <c r="F3953" s="287"/>
      <c r="G3953" s="287"/>
      <c r="H3953" s="317">
        <f>H3954+H3956</f>
        <v>79000</v>
      </c>
      <c r="I3953" s="317">
        <f>I3954+I3956</f>
        <v>0</v>
      </c>
      <c r="J3953" s="317">
        <f>J3954+J3956</f>
        <v>0</v>
      </c>
      <c r="K3953" s="317">
        <f t="shared" si="1530"/>
        <v>79000</v>
      </c>
    </row>
    <row r="3954" spans="1:11" x14ac:dyDescent="0.2">
      <c r="A3954" s="326" t="s">
        <v>947</v>
      </c>
      <c r="B3954" s="326" t="s">
        <v>811</v>
      </c>
      <c r="C3954" s="327">
        <v>559</v>
      </c>
      <c r="D3954" s="322"/>
      <c r="E3954" s="187">
        <v>311</v>
      </c>
      <c r="F3954" s="225"/>
      <c r="G3954" s="328"/>
      <c r="H3954" s="199">
        <f>H3955</f>
        <v>66000</v>
      </c>
      <c r="I3954" s="199">
        <f>I3955</f>
        <v>0</v>
      </c>
      <c r="J3954" s="199">
        <f>J3955</f>
        <v>0</v>
      </c>
      <c r="K3954" s="199">
        <f t="shared" si="1530"/>
        <v>66000</v>
      </c>
    </row>
    <row r="3955" spans="1:11" ht="15" x14ac:dyDescent="0.2">
      <c r="A3955" s="213" t="s">
        <v>947</v>
      </c>
      <c r="B3955" s="213" t="s">
        <v>811</v>
      </c>
      <c r="C3955" s="161">
        <v>559</v>
      </c>
      <c r="D3955" s="162" t="s">
        <v>25</v>
      </c>
      <c r="E3955" s="163">
        <v>3111</v>
      </c>
      <c r="F3955" s="226" t="s">
        <v>19</v>
      </c>
      <c r="H3955" s="222">
        <v>66000</v>
      </c>
      <c r="I3955" s="222"/>
      <c r="J3955" s="222"/>
      <c r="K3955" s="222">
        <f t="shared" si="1530"/>
        <v>66000</v>
      </c>
    </row>
    <row r="3956" spans="1:11" x14ac:dyDescent="0.2">
      <c r="A3956" s="326" t="s">
        <v>947</v>
      </c>
      <c r="B3956" s="326" t="s">
        <v>811</v>
      </c>
      <c r="C3956" s="237">
        <v>559</v>
      </c>
      <c r="D3956" s="254"/>
      <c r="E3956" s="239">
        <v>313</v>
      </c>
      <c r="F3956" s="225"/>
      <c r="G3956" s="328"/>
      <c r="H3956" s="199">
        <f>H3957</f>
        <v>13000</v>
      </c>
      <c r="I3956" s="199">
        <f>I3957</f>
        <v>0</v>
      </c>
      <c r="J3956" s="199">
        <f>J3957</f>
        <v>0</v>
      </c>
      <c r="K3956" s="199">
        <f t="shared" si="1530"/>
        <v>13000</v>
      </c>
    </row>
    <row r="3957" spans="1:11" s="152" customFormat="1" x14ac:dyDescent="0.2">
      <c r="A3957" s="213" t="s">
        <v>947</v>
      </c>
      <c r="B3957" s="213" t="s">
        <v>811</v>
      </c>
      <c r="C3957" s="161">
        <v>559</v>
      </c>
      <c r="D3957" s="162" t="s">
        <v>25</v>
      </c>
      <c r="E3957" s="163">
        <v>3132</v>
      </c>
      <c r="F3957" s="226" t="s">
        <v>280</v>
      </c>
      <c r="G3957" s="208"/>
      <c r="H3957" s="222">
        <v>13000</v>
      </c>
      <c r="I3957" s="222"/>
      <c r="J3957" s="222"/>
      <c r="K3957" s="222">
        <f t="shared" si="1530"/>
        <v>13000</v>
      </c>
    </row>
    <row r="3958" spans="1:11" x14ac:dyDescent="0.2">
      <c r="A3958" s="330" t="s">
        <v>947</v>
      </c>
      <c r="B3958" s="330" t="s">
        <v>811</v>
      </c>
      <c r="C3958" s="285">
        <v>559</v>
      </c>
      <c r="D3958" s="330"/>
      <c r="E3958" s="286">
        <v>32</v>
      </c>
      <c r="F3958" s="287"/>
      <c r="G3958" s="287"/>
      <c r="H3958" s="317">
        <f>H3959+H3961</f>
        <v>16000</v>
      </c>
      <c r="I3958" s="317">
        <f>I3959+I3961</f>
        <v>0</v>
      </c>
      <c r="J3958" s="317">
        <f>J3959+J3961</f>
        <v>0</v>
      </c>
      <c r="K3958" s="317">
        <f t="shared" si="1530"/>
        <v>16000</v>
      </c>
    </row>
    <row r="3959" spans="1:11" x14ac:dyDescent="0.2">
      <c r="A3959" s="326" t="s">
        <v>947</v>
      </c>
      <c r="B3959" s="326" t="s">
        <v>811</v>
      </c>
      <c r="C3959" s="214">
        <v>559</v>
      </c>
      <c r="D3959" s="322"/>
      <c r="E3959" s="187">
        <v>321</v>
      </c>
      <c r="F3959" s="230"/>
      <c r="H3959" s="199">
        <f>H3960</f>
        <v>1000</v>
      </c>
      <c r="I3959" s="199">
        <f>I3960</f>
        <v>0</v>
      </c>
      <c r="J3959" s="199">
        <f>J3960</f>
        <v>0</v>
      </c>
      <c r="K3959" s="199">
        <f t="shared" si="1530"/>
        <v>1000</v>
      </c>
    </row>
    <row r="3960" spans="1:11" s="152" customFormat="1" x14ac:dyDescent="0.2">
      <c r="A3960" s="213" t="s">
        <v>947</v>
      </c>
      <c r="B3960" s="213" t="s">
        <v>811</v>
      </c>
      <c r="C3960" s="214">
        <v>559</v>
      </c>
      <c r="D3960" s="215" t="s">
        <v>25</v>
      </c>
      <c r="E3960" s="188">
        <v>3211</v>
      </c>
      <c r="F3960" s="228" t="s">
        <v>110</v>
      </c>
      <c r="G3960" s="208"/>
      <c r="H3960" s="222">
        <v>1000</v>
      </c>
      <c r="I3960" s="222"/>
      <c r="J3960" s="222"/>
      <c r="K3960" s="222">
        <f t="shared" si="1530"/>
        <v>1000</v>
      </c>
    </row>
    <row r="3961" spans="1:11" x14ac:dyDescent="0.2">
      <c r="A3961" s="326" t="s">
        <v>947</v>
      </c>
      <c r="B3961" s="326" t="s">
        <v>811</v>
      </c>
      <c r="C3961" s="327">
        <v>559</v>
      </c>
      <c r="D3961" s="322"/>
      <c r="E3961" s="187">
        <v>322</v>
      </c>
      <c r="F3961" s="230"/>
      <c r="G3961" s="328"/>
      <c r="H3961" s="199">
        <f>H3962</f>
        <v>15000</v>
      </c>
      <c r="I3961" s="199">
        <f>I3962</f>
        <v>0</v>
      </c>
      <c r="J3961" s="199">
        <f>J3962</f>
        <v>0</v>
      </c>
      <c r="K3961" s="199">
        <f t="shared" si="1530"/>
        <v>15000</v>
      </c>
    </row>
    <row r="3962" spans="1:11" ht="15" x14ac:dyDescent="0.2">
      <c r="A3962" s="213" t="s">
        <v>947</v>
      </c>
      <c r="B3962" s="213" t="s">
        <v>811</v>
      </c>
      <c r="C3962" s="214">
        <v>559</v>
      </c>
      <c r="D3962" s="215" t="s">
        <v>25</v>
      </c>
      <c r="E3962" s="188">
        <v>3221</v>
      </c>
      <c r="F3962" s="228" t="s">
        <v>146</v>
      </c>
      <c r="H3962" s="222">
        <v>15000</v>
      </c>
      <c r="I3962" s="222"/>
      <c r="J3962" s="222"/>
      <c r="K3962" s="222">
        <f t="shared" si="1530"/>
        <v>15000</v>
      </c>
    </row>
    <row r="3963" spans="1:11" s="152" customFormat="1" x14ac:dyDescent="0.2">
      <c r="A3963" s="330" t="s">
        <v>947</v>
      </c>
      <c r="B3963" s="330" t="s">
        <v>811</v>
      </c>
      <c r="C3963" s="285">
        <v>559</v>
      </c>
      <c r="D3963" s="330"/>
      <c r="E3963" s="286">
        <v>41</v>
      </c>
      <c r="F3963" s="287"/>
      <c r="G3963" s="287"/>
      <c r="H3963" s="317">
        <f t="shared" ref="H3963:J3964" si="1537">H3964</f>
        <v>726000</v>
      </c>
      <c r="I3963" s="317">
        <f t="shared" si="1537"/>
        <v>0</v>
      </c>
      <c r="J3963" s="317">
        <f t="shared" si="1537"/>
        <v>0</v>
      </c>
      <c r="K3963" s="317">
        <f t="shared" si="1530"/>
        <v>726000</v>
      </c>
    </row>
    <row r="3964" spans="1:11" x14ac:dyDescent="0.2">
      <c r="A3964" s="326" t="s">
        <v>947</v>
      </c>
      <c r="B3964" s="326" t="s">
        <v>811</v>
      </c>
      <c r="C3964" s="327">
        <v>559</v>
      </c>
      <c r="D3964" s="322"/>
      <c r="E3964" s="239">
        <v>412</v>
      </c>
      <c r="F3964" s="240"/>
      <c r="G3964" s="328"/>
      <c r="H3964" s="199">
        <f t="shared" si="1537"/>
        <v>726000</v>
      </c>
      <c r="I3964" s="199">
        <f t="shared" si="1537"/>
        <v>0</v>
      </c>
      <c r="J3964" s="199">
        <f t="shared" si="1537"/>
        <v>0</v>
      </c>
      <c r="K3964" s="199">
        <f t="shared" si="1530"/>
        <v>726000</v>
      </c>
    </row>
    <row r="3965" spans="1:11" ht="15" x14ac:dyDescent="0.2">
      <c r="A3965" s="213" t="s">
        <v>947</v>
      </c>
      <c r="B3965" s="213" t="s">
        <v>811</v>
      </c>
      <c r="C3965" s="214">
        <v>559</v>
      </c>
      <c r="D3965" s="215" t="s">
        <v>25</v>
      </c>
      <c r="E3965" s="219">
        <v>4126</v>
      </c>
      <c r="F3965" s="229" t="s">
        <v>4</v>
      </c>
      <c r="H3965" s="222">
        <v>726000</v>
      </c>
      <c r="I3965" s="222"/>
      <c r="J3965" s="222"/>
      <c r="K3965" s="222">
        <f t="shared" si="1530"/>
        <v>726000</v>
      </c>
    </row>
    <row r="3966" spans="1:11" x14ac:dyDescent="0.2">
      <c r="A3966" s="330" t="s">
        <v>947</v>
      </c>
      <c r="B3966" s="330" t="s">
        <v>811</v>
      </c>
      <c r="C3966" s="285">
        <v>559</v>
      </c>
      <c r="D3966" s="330"/>
      <c r="E3966" s="286">
        <v>42</v>
      </c>
      <c r="F3966" s="287"/>
      <c r="G3966" s="287"/>
      <c r="H3966" s="317">
        <f t="shared" ref="H3966:J3967" si="1538">H3967</f>
        <v>4000</v>
      </c>
      <c r="I3966" s="317">
        <f t="shared" si="1538"/>
        <v>0</v>
      </c>
      <c r="J3966" s="317">
        <f t="shared" si="1538"/>
        <v>0</v>
      </c>
      <c r="K3966" s="317">
        <f t="shared" si="1530"/>
        <v>4000</v>
      </c>
    </row>
    <row r="3967" spans="1:11" s="152" customFormat="1" x14ac:dyDescent="0.2">
      <c r="A3967" s="326" t="s">
        <v>947</v>
      </c>
      <c r="B3967" s="326" t="s">
        <v>811</v>
      </c>
      <c r="C3967" s="327">
        <v>559</v>
      </c>
      <c r="D3967" s="322"/>
      <c r="E3967" s="239">
        <v>422</v>
      </c>
      <c r="F3967" s="240"/>
      <c r="G3967" s="328"/>
      <c r="H3967" s="199">
        <f t="shared" si="1538"/>
        <v>4000</v>
      </c>
      <c r="I3967" s="199">
        <f t="shared" si="1538"/>
        <v>0</v>
      </c>
      <c r="J3967" s="199">
        <f t="shared" si="1538"/>
        <v>0</v>
      </c>
      <c r="K3967" s="199">
        <f t="shared" si="1530"/>
        <v>4000</v>
      </c>
    </row>
    <row r="3968" spans="1:11" ht="15" x14ac:dyDescent="0.2">
      <c r="A3968" s="213" t="s">
        <v>947</v>
      </c>
      <c r="B3968" s="213" t="s">
        <v>811</v>
      </c>
      <c r="C3968" s="214">
        <v>559</v>
      </c>
      <c r="D3968" s="215" t="s">
        <v>25</v>
      </c>
      <c r="E3968" s="219">
        <v>4221</v>
      </c>
      <c r="F3968" s="229" t="s">
        <v>129</v>
      </c>
      <c r="H3968" s="222">
        <v>4000</v>
      </c>
      <c r="I3968" s="222"/>
      <c r="J3968" s="222"/>
      <c r="K3968" s="222">
        <f t="shared" si="1530"/>
        <v>4000</v>
      </c>
    </row>
    <row r="3969" spans="1:11" x14ac:dyDescent="0.2">
      <c r="A3969" s="396" t="s">
        <v>948</v>
      </c>
      <c r="B3969" s="424" t="s">
        <v>755</v>
      </c>
      <c r="C3969" s="424"/>
      <c r="D3969" s="424"/>
      <c r="E3969" s="424"/>
      <c r="F3969" s="233" t="s">
        <v>744</v>
      </c>
      <c r="G3969" s="180"/>
      <c r="H3969" s="151">
        <f>H3970+H4046+H4059+H4094+H4146</f>
        <v>30044600</v>
      </c>
      <c r="I3969" s="151">
        <f>I3970+I4046+I4059+I4094+I4146</f>
        <v>200000</v>
      </c>
      <c r="J3969" s="151">
        <f>J3970+J4046+J4059+J4094+J4146</f>
        <v>216000</v>
      </c>
      <c r="K3969" s="151">
        <f t="shared" si="1530"/>
        <v>30060600</v>
      </c>
    </row>
    <row r="3970" spans="1:11" s="152" customFormat="1" ht="33.75" x14ac:dyDescent="0.2">
      <c r="A3970" s="296" t="s">
        <v>948</v>
      </c>
      <c r="B3970" s="296" t="s">
        <v>802</v>
      </c>
      <c r="C3970" s="296"/>
      <c r="D3970" s="296"/>
      <c r="E3970" s="297"/>
      <c r="F3970" s="299" t="s">
        <v>763</v>
      </c>
      <c r="G3970" s="300" t="s">
        <v>690</v>
      </c>
      <c r="H3970" s="301">
        <f>H3971+H3979+H3985+H3993+H4023+H4028+H4031+H4036+H4043+H3982</f>
        <v>5939400</v>
      </c>
      <c r="I3970" s="301">
        <f>I3971+I3979+I3985+I3993+I4023+I4028+I4031+I4036+I4043+I3982</f>
        <v>0</v>
      </c>
      <c r="J3970" s="301">
        <f>J3971+J3979+J3985+J3993+J4023+J4028+J4031+J4036+J4043+J3982</f>
        <v>0</v>
      </c>
      <c r="K3970" s="301">
        <f t="shared" si="1530"/>
        <v>5939400</v>
      </c>
    </row>
    <row r="3971" spans="1:11" x14ac:dyDescent="0.2">
      <c r="A3971" s="330" t="s">
        <v>948</v>
      </c>
      <c r="B3971" s="330" t="s">
        <v>802</v>
      </c>
      <c r="C3971" s="285">
        <v>11</v>
      </c>
      <c r="D3971" s="330"/>
      <c r="E3971" s="286">
        <v>31</v>
      </c>
      <c r="F3971" s="287"/>
      <c r="G3971" s="287"/>
      <c r="H3971" s="317">
        <f>H3972+H3975+H3977</f>
        <v>7000</v>
      </c>
      <c r="I3971" s="317">
        <f>I3972+I3975+I3977</f>
        <v>0</v>
      </c>
      <c r="J3971" s="317">
        <f>J3972+J3975+J3977</f>
        <v>0</v>
      </c>
      <c r="K3971" s="317">
        <f t="shared" ref="K3971:K4034" si="1539">H3971-I3971+J3971</f>
        <v>7000</v>
      </c>
    </row>
    <row r="3972" spans="1:11" s="152" customFormat="1" x14ac:dyDescent="0.2">
      <c r="A3972" s="326" t="s">
        <v>948</v>
      </c>
      <c r="B3972" s="326" t="s">
        <v>802</v>
      </c>
      <c r="C3972" s="327">
        <v>11</v>
      </c>
      <c r="D3972" s="322"/>
      <c r="E3972" s="187">
        <v>311</v>
      </c>
      <c r="F3972" s="230"/>
      <c r="G3972" s="328"/>
      <c r="H3972" s="199">
        <f>H3973+H3974</f>
        <v>3000</v>
      </c>
      <c r="I3972" s="199">
        <f>I3973+I3974</f>
        <v>0</v>
      </c>
      <c r="J3972" s="199">
        <f>J3973+J3974</f>
        <v>0</v>
      </c>
      <c r="K3972" s="199">
        <f t="shared" si="1539"/>
        <v>3000</v>
      </c>
    </row>
    <row r="3973" spans="1:11" ht="15" x14ac:dyDescent="0.2">
      <c r="A3973" s="213" t="s">
        <v>948</v>
      </c>
      <c r="B3973" s="213" t="s">
        <v>802</v>
      </c>
      <c r="C3973" s="214">
        <v>11</v>
      </c>
      <c r="D3973" s="215" t="s">
        <v>25</v>
      </c>
      <c r="E3973" s="188">
        <v>3111</v>
      </c>
      <c r="F3973" s="228" t="s">
        <v>19</v>
      </c>
      <c r="H3973" s="222">
        <v>2000</v>
      </c>
      <c r="I3973" s="222"/>
      <c r="J3973" s="222"/>
      <c r="K3973" s="222">
        <f t="shared" si="1539"/>
        <v>2000</v>
      </c>
    </row>
    <row r="3974" spans="1:11" s="152" customFormat="1" x14ac:dyDescent="0.2">
      <c r="A3974" s="213" t="s">
        <v>948</v>
      </c>
      <c r="B3974" s="213" t="s">
        <v>802</v>
      </c>
      <c r="C3974" s="214">
        <v>11</v>
      </c>
      <c r="D3974" s="215" t="s">
        <v>25</v>
      </c>
      <c r="E3974" s="188">
        <v>3113</v>
      </c>
      <c r="F3974" s="228" t="s">
        <v>20</v>
      </c>
      <c r="G3974" s="208"/>
      <c r="H3974" s="222">
        <v>1000</v>
      </c>
      <c r="I3974" s="222"/>
      <c r="J3974" s="222"/>
      <c r="K3974" s="222">
        <f t="shared" si="1539"/>
        <v>1000</v>
      </c>
    </row>
    <row r="3975" spans="1:11" x14ac:dyDescent="0.2">
      <c r="A3975" s="326" t="s">
        <v>948</v>
      </c>
      <c r="B3975" s="326" t="s">
        <v>802</v>
      </c>
      <c r="C3975" s="327">
        <v>11</v>
      </c>
      <c r="D3975" s="322"/>
      <c r="E3975" s="187">
        <v>312</v>
      </c>
      <c r="F3975" s="230"/>
      <c r="G3975" s="328"/>
      <c r="H3975" s="199">
        <f>H3976</f>
        <v>2000</v>
      </c>
      <c r="I3975" s="199">
        <f>I3976</f>
        <v>0</v>
      </c>
      <c r="J3975" s="199">
        <f>J3976</f>
        <v>0</v>
      </c>
      <c r="K3975" s="199">
        <f t="shared" si="1539"/>
        <v>2000</v>
      </c>
    </row>
    <row r="3976" spans="1:11" ht="15" x14ac:dyDescent="0.2">
      <c r="A3976" s="213" t="s">
        <v>948</v>
      </c>
      <c r="B3976" s="213" t="s">
        <v>802</v>
      </c>
      <c r="C3976" s="214">
        <v>11</v>
      </c>
      <c r="D3976" s="215" t="s">
        <v>25</v>
      </c>
      <c r="E3976" s="188">
        <v>3121</v>
      </c>
      <c r="F3976" s="228" t="s">
        <v>138</v>
      </c>
      <c r="H3976" s="222">
        <v>2000</v>
      </c>
      <c r="I3976" s="222"/>
      <c r="J3976" s="222"/>
      <c r="K3976" s="222">
        <f t="shared" si="1539"/>
        <v>2000</v>
      </c>
    </row>
    <row r="3977" spans="1:11" s="152" customFormat="1" x14ac:dyDescent="0.2">
      <c r="A3977" s="326" t="s">
        <v>948</v>
      </c>
      <c r="B3977" s="326" t="s">
        <v>802</v>
      </c>
      <c r="C3977" s="237">
        <v>11</v>
      </c>
      <c r="D3977" s="238"/>
      <c r="E3977" s="203">
        <v>313</v>
      </c>
      <c r="F3977" s="231"/>
      <c r="G3977" s="328"/>
      <c r="H3977" s="199">
        <f>H3978</f>
        <v>2000</v>
      </c>
      <c r="I3977" s="199">
        <f>I3978</f>
        <v>0</v>
      </c>
      <c r="J3977" s="199">
        <f>J3978</f>
        <v>0</v>
      </c>
      <c r="K3977" s="199">
        <f t="shared" si="1539"/>
        <v>2000</v>
      </c>
    </row>
    <row r="3978" spans="1:11" ht="15" x14ac:dyDescent="0.2">
      <c r="A3978" s="213" t="s">
        <v>948</v>
      </c>
      <c r="B3978" s="213" t="s">
        <v>802</v>
      </c>
      <c r="C3978" s="214">
        <v>11</v>
      </c>
      <c r="D3978" s="215" t="s">
        <v>25</v>
      </c>
      <c r="E3978" s="188">
        <v>3132</v>
      </c>
      <c r="F3978" s="228" t="s">
        <v>280</v>
      </c>
      <c r="H3978" s="222">
        <v>2000</v>
      </c>
      <c r="I3978" s="222"/>
      <c r="J3978" s="222"/>
      <c r="K3978" s="222">
        <f t="shared" si="1539"/>
        <v>2000</v>
      </c>
    </row>
    <row r="3979" spans="1:11" x14ac:dyDescent="0.2">
      <c r="A3979" s="330" t="s">
        <v>948</v>
      </c>
      <c r="B3979" s="330" t="s">
        <v>802</v>
      </c>
      <c r="C3979" s="285">
        <v>11</v>
      </c>
      <c r="D3979" s="330"/>
      <c r="E3979" s="286">
        <v>45</v>
      </c>
      <c r="F3979" s="287"/>
      <c r="G3979" s="287"/>
      <c r="H3979" s="317">
        <f t="shared" ref="H3979:J3980" si="1540">H3980</f>
        <v>1000000</v>
      </c>
      <c r="I3979" s="317">
        <f t="shared" si="1540"/>
        <v>0</v>
      </c>
      <c r="J3979" s="317">
        <f t="shared" si="1540"/>
        <v>0</v>
      </c>
      <c r="K3979" s="317">
        <f t="shared" si="1539"/>
        <v>1000000</v>
      </c>
    </row>
    <row r="3980" spans="1:11" s="152" customFormat="1" x14ac:dyDescent="0.2">
      <c r="A3980" s="326" t="s">
        <v>948</v>
      </c>
      <c r="B3980" s="326" t="s">
        <v>802</v>
      </c>
      <c r="C3980" s="327">
        <v>11</v>
      </c>
      <c r="D3980" s="322"/>
      <c r="E3980" s="187">
        <v>451</v>
      </c>
      <c r="F3980" s="230"/>
      <c r="G3980" s="328"/>
      <c r="H3980" s="199">
        <f t="shared" si="1540"/>
        <v>1000000</v>
      </c>
      <c r="I3980" s="199">
        <f t="shared" si="1540"/>
        <v>0</v>
      </c>
      <c r="J3980" s="199">
        <f t="shared" si="1540"/>
        <v>0</v>
      </c>
      <c r="K3980" s="199">
        <f t="shared" si="1539"/>
        <v>1000000</v>
      </c>
    </row>
    <row r="3981" spans="1:11" ht="15" x14ac:dyDescent="0.2">
      <c r="A3981" s="213" t="s">
        <v>948</v>
      </c>
      <c r="B3981" s="213" t="s">
        <v>802</v>
      </c>
      <c r="C3981" s="214">
        <v>11</v>
      </c>
      <c r="D3981" s="215" t="s">
        <v>25</v>
      </c>
      <c r="E3981" s="188">
        <v>4511</v>
      </c>
      <c r="F3981" s="228" t="s">
        <v>136</v>
      </c>
      <c r="H3981" s="222">
        <v>1000000</v>
      </c>
      <c r="I3981" s="222"/>
      <c r="J3981" s="222"/>
      <c r="K3981" s="222">
        <f t="shared" si="1539"/>
        <v>1000000</v>
      </c>
    </row>
    <row r="3982" spans="1:11" s="152" customFormat="1" x14ac:dyDescent="0.2">
      <c r="A3982" s="330" t="s">
        <v>948</v>
      </c>
      <c r="B3982" s="330" t="s">
        <v>802</v>
      </c>
      <c r="C3982" s="285">
        <v>31</v>
      </c>
      <c r="D3982" s="330"/>
      <c r="E3982" s="286">
        <v>31</v>
      </c>
      <c r="F3982" s="287"/>
      <c r="G3982" s="287"/>
      <c r="H3982" s="317">
        <f t="shared" ref="H3982:J3983" si="1541">H3983</f>
        <v>10000</v>
      </c>
      <c r="I3982" s="317">
        <f t="shared" si="1541"/>
        <v>0</v>
      </c>
      <c r="J3982" s="317">
        <f t="shared" si="1541"/>
        <v>0</v>
      </c>
      <c r="K3982" s="317">
        <f t="shared" si="1539"/>
        <v>10000</v>
      </c>
    </row>
    <row r="3983" spans="1:11" x14ac:dyDescent="0.2">
      <c r="A3983" s="326" t="s">
        <v>948</v>
      </c>
      <c r="B3983" s="326" t="s">
        <v>802</v>
      </c>
      <c r="C3983" s="327">
        <v>31</v>
      </c>
      <c r="D3983" s="322"/>
      <c r="E3983" s="187">
        <v>312</v>
      </c>
      <c r="F3983" s="230"/>
      <c r="G3983" s="328"/>
      <c r="H3983" s="199">
        <f t="shared" si="1541"/>
        <v>10000</v>
      </c>
      <c r="I3983" s="199">
        <f t="shared" si="1541"/>
        <v>0</v>
      </c>
      <c r="J3983" s="199">
        <f t="shared" si="1541"/>
        <v>0</v>
      </c>
      <c r="K3983" s="199">
        <f t="shared" si="1539"/>
        <v>10000</v>
      </c>
    </row>
    <row r="3984" spans="1:11" ht="15" x14ac:dyDescent="0.2">
      <c r="A3984" s="213" t="s">
        <v>948</v>
      </c>
      <c r="B3984" s="213" t="s">
        <v>802</v>
      </c>
      <c r="C3984" s="214">
        <v>31</v>
      </c>
      <c r="D3984" s="215" t="s">
        <v>25</v>
      </c>
      <c r="E3984" s="188">
        <v>3121</v>
      </c>
      <c r="F3984" s="228" t="s">
        <v>138</v>
      </c>
      <c r="H3984" s="222">
        <v>10000</v>
      </c>
      <c r="I3984" s="222"/>
      <c r="J3984" s="222"/>
      <c r="K3984" s="222">
        <f t="shared" si="1539"/>
        <v>10000</v>
      </c>
    </row>
    <row r="3985" spans="1:11" s="152" customFormat="1" x14ac:dyDescent="0.2">
      <c r="A3985" s="330" t="s">
        <v>948</v>
      </c>
      <c r="B3985" s="330" t="s">
        <v>802</v>
      </c>
      <c r="C3985" s="285">
        <v>43</v>
      </c>
      <c r="D3985" s="330"/>
      <c r="E3985" s="286">
        <v>31</v>
      </c>
      <c r="F3985" s="287"/>
      <c r="G3985" s="287"/>
      <c r="H3985" s="317">
        <f>H3986+H3989+H3991</f>
        <v>2060000</v>
      </c>
      <c r="I3985" s="317">
        <f>I3986+I3989+I3991</f>
        <v>0</v>
      </c>
      <c r="J3985" s="317">
        <f>J3986+J3989+J3991</f>
        <v>0</v>
      </c>
      <c r="K3985" s="317">
        <f t="shared" si="1539"/>
        <v>2060000</v>
      </c>
    </row>
    <row r="3986" spans="1:11" x14ac:dyDescent="0.2">
      <c r="A3986" s="326" t="s">
        <v>948</v>
      </c>
      <c r="B3986" s="326" t="s">
        <v>802</v>
      </c>
      <c r="C3986" s="327">
        <v>43</v>
      </c>
      <c r="D3986" s="322"/>
      <c r="E3986" s="187">
        <v>311</v>
      </c>
      <c r="F3986" s="230"/>
      <c r="G3986" s="328"/>
      <c r="H3986" s="199">
        <f>H3987+H3988</f>
        <v>1620000</v>
      </c>
      <c r="I3986" s="199">
        <f>I3987+I3988</f>
        <v>0</v>
      </c>
      <c r="J3986" s="199">
        <f>J3987+J3988</f>
        <v>0</v>
      </c>
      <c r="K3986" s="199">
        <f t="shared" si="1539"/>
        <v>1620000</v>
      </c>
    </row>
    <row r="3987" spans="1:11" s="152" customFormat="1" x14ac:dyDescent="0.2">
      <c r="A3987" s="213" t="s">
        <v>948</v>
      </c>
      <c r="B3987" s="213" t="s">
        <v>802</v>
      </c>
      <c r="C3987" s="214">
        <v>43</v>
      </c>
      <c r="D3987" s="215" t="s">
        <v>25</v>
      </c>
      <c r="E3987" s="188">
        <v>3111</v>
      </c>
      <c r="F3987" s="228" t="s">
        <v>19</v>
      </c>
      <c r="G3987" s="208"/>
      <c r="H3987" s="222">
        <v>1600000</v>
      </c>
      <c r="I3987" s="222"/>
      <c r="J3987" s="222"/>
      <c r="K3987" s="222">
        <f t="shared" si="1539"/>
        <v>1600000</v>
      </c>
    </row>
    <row r="3988" spans="1:11" ht="15" x14ac:dyDescent="0.2">
      <c r="A3988" s="213" t="s">
        <v>948</v>
      </c>
      <c r="B3988" s="213" t="s">
        <v>802</v>
      </c>
      <c r="C3988" s="214">
        <v>43</v>
      </c>
      <c r="D3988" s="215" t="s">
        <v>25</v>
      </c>
      <c r="E3988" s="188">
        <v>3113</v>
      </c>
      <c r="F3988" s="228" t="s">
        <v>20</v>
      </c>
      <c r="H3988" s="222">
        <v>20000</v>
      </c>
      <c r="I3988" s="222"/>
      <c r="J3988" s="222"/>
      <c r="K3988" s="222">
        <f t="shared" si="1539"/>
        <v>20000</v>
      </c>
    </row>
    <row r="3989" spans="1:11" s="152" customFormat="1" x14ac:dyDescent="0.2">
      <c r="A3989" s="326" t="s">
        <v>948</v>
      </c>
      <c r="B3989" s="326" t="s">
        <v>802</v>
      </c>
      <c r="C3989" s="327">
        <v>43</v>
      </c>
      <c r="D3989" s="322"/>
      <c r="E3989" s="187">
        <v>312</v>
      </c>
      <c r="F3989" s="230"/>
      <c r="G3989" s="328"/>
      <c r="H3989" s="199">
        <f>H3990</f>
        <v>160000</v>
      </c>
      <c r="I3989" s="199">
        <f>I3990</f>
        <v>0</v>
      </c>
      <c r="J3989" s="199">
        <f>J3990</f>
        <v>0</v>
      </c>
      <c r="K3989" s="199">
        <f t="shared" si="1539"/>
        <v>160000</v>
      </c>
    </row>
    <row r="3990" spans="1:11" ht="15" x14ac:dyDescent="0.2">
      <c r="A3990" s="213" t="s">
        <v>948</v>
      </c>
      <c r="B3990" s="213" t="s">
        <v>802</v>
      </c>
      <c r="C3990" s="214">
        <v>43</v>
      </c>
      <c r="D3990" s="215" t="s">
        <v>25</v>
      </c>
      <c r="E3990" s="188">
        <v>3121</v>
      </c>
      <c r="F3990" s="228" t="s">
        <v>138</v>
      </c>
      <c r="H3990" s="222">
        <v>160000</v>
      </c>
      <c r="I3990" s="222"/>
      <c r="J3990" s="222"/>
      <c r="K3990" s="222">
        <f t="shared" si="1539"/>
        <v>160000</v>
      </c>
    </row>
    <row r="3991" spans="1:11" s="152" customFormat="1" x14ac:dyDescent="0.2">
      <c r="A3991" s="326" t="s">
        <v>948</v>
      </c>
      <c r="B3991" s="326" t="s">
        <v>802</v>
      </c>
      <c r="C3991" s="237">
        <v>43</v>
      </c>
      <c r="D3991" s="238"/>
      <c r="E3991" s="203">
        <v>313</v>
      </c>
      <c r="F3991" s="231"/>
      <c r="G3991" s="328"/>
      <c r="H3991" s="199">
        <f>H3992</f>
        <v>280000</v>
      </c>
      <c r="I3991" s="199">
        <f>I3992</f>
        <v>0</v>
      </c>
      <c r="J3991" s="199">
        <f>J3992</f>
        <v>0</v>
      </c>
      <c r="K3991" s="199">
        <f t="shared" si="1539"/>
        <v>280000</v>
      </c>
    </row>
    <row r="3992" spans="1:11" ht="15" x14ac:dyDescent="0.2">
      <c r="A3992" s="213" t="s">
        <v>948</v>
      </c>
      <c r="B3992" s="213" t="s">
        <v>802</v>
      </c>
      <c r="C3992" s="214">
        <v>43</v>
      </c>
      <c r="D3992" s="215" t="s">
        <v>25</v>
      </c>
      <c r="E3992" s="188">
        <v>3132</v>
      </c>
      <c r="F3992" s="228" t="s">
        <v>280</v>
      </c>
      <c r="H3992" s="222">
        <v>280000</v>
      </c>
      <c r="I3992" s="222"/>
      <c r="J3992" s="222"/>
      <c r="K3992" s="222">
        <f t="shared" si="1539"/>
        <v>280000</v>
      </c>
    </row>
    <row r="3993" spans="1:11" x14ac:dyDescent="0.2">
      <c r="A3993" s="330" t="s">
        <v>948</v>
      </c>
      <c r="B3993" s="330" t="s">
        <v>802</v>
      </c>
      <c r="C3993" s="285">
        <v>43</v>
      </c>
      <c r="D3993" s="330"/>
      <c r="E3993" s="286">
        <v>32</v>
      </c>
      <c r="F3993" s="287"/>
      <c r="G3993" s="287"/>
      <c r="H3993" s="317">
        <f>H3994+H3999+H4006+H4015</f>
        <v>1769400</v>
      </c>
      <c r="I3993" s="317">
        <f>I3994+I3999+I4006+I4015</f>
        <v>0</v>
      </c>
      <c r="J3993" s="317">
        <f>J3994+J3999+J4006+J4015</f>
        <v>0</v>
      </c>
      <c r="K3993" s="317">
        <f t="shared" si="1539"/>
        <v>1769400</v>
      </c>
    </row>
    <row r="3994" spans="1:11" s="152" customFormat="1" x14ac:dyDescent="0.2">
      <c r="A3994" s="326" t="s">
        <v>948</v>
      </c>
      <c r="B3994" s="326" t="s">
        <v>802</v>
      </c>
      <c r="C3994" s="327">
        <v>43</v>
      </c>
      <c r="D3994" s="322"/>
      <c r="E3994" s="187">
        <v>321</v>
      </c>
      <c r="F3994" s="230"/>
      <c r="G3994" s="328"/>
      <c r="H3994" s="199">
        <f>H3995+H3996+H3997+H3998</f>
        <v>126400</v>
      </c>
      <c r="I3994" s="199">
        <f>I3995+I3996+I3997+I3998</f>
        <v>0</v>
      </c>
      <c r="J3994" s="199">
        <f>J3995+J3996+J3997+J3998</f>
        <v>0</v>
      </c>
      <c r="K3994" s="199">
        <f t="shared" si="1539"/>
        <v>126400</v>
      </c>
    </row>
    <row r="3995" spans="1:11" ht="15" x14ac:dyDescent="0.2">
      <c r="A3995" s="213" t="s">
        <v>948</v>
      </c>
      <c r="B3995" s="213" t="s">
        <v>802</v>
      </c>
      <c r="C3995" s="214">
        <v>43</v>
      </c>
      <c r="D3995" s="215" t="s">
        <v>25</v>
      </c>
      <c r="E3995" s="188">
        <v>3211</v>
      </c>
      <c r="F3995" s="228" t="s">
        <v>110</v>
      </c>
      <c r="H3995" s="222">
        <v>50000</v>
      </c>
      <c r="I3995" s="222"/>
      <c r="J3995" s="222"/>
      <c r="K3995" s="222">
        <f t="shared" si="1539"/>
        <v>50000</v>
      </c>
    </row>
    <row r="3996" spans="1:11" ht="30" x14ac:dyDescent="0.2">
      <c r="A3996" s="213" t="s">
        <v>948</v>
      </c>
      <c r="B3996" s="213" t="s">
        <v>802</v>
      </c>
      <c r="C3996" s="214">
        <v>43</v>
      </c>
      <c r="D3996" s="215" t="s">
        <v>25</v>
      </c>
      <c r="E3996" s="188">
        <v>3212</v>
      </c>
      <c r="F3996" s="228" t="s">
        <v>111</v>
      </c>
      <c r="H3996" s="222">
        <v>56400</v>
      </c>
      <c r="I3996" s="222"/>
      <c r="J3996" s="222"/>
      <c r="K3996" s="222">
        <f t="shared" si="1539"/>
        <v>56400</v>
      </c>
    </row>
    <row r="3997" spans="1:11" ht="15" x14ac:dyDescent="0.2">
      <c r="A3997" s="213" t="s">
        <v>948</v>
      </c>
      <c r="B3997" s="213" t="s">
        <v>802</v>
      </c>
      <c r="C3997" s="214">
        <v>43</v>
      </c>
      <c r="D3997" s="215" t="s">
        <v>25</v>
      </c>
      <c r="E3997" s="188">
        <v>3213</v>
      </c>
      <c r="F3997" s="228" t="s">
        <v>112</v>
      </c>
      <c r="H3997" s="222">
        <v>15000</v>
      </c>
      <c r="I3997" s="222"/>
      <c r="J3997" s="222"/>
      <c r="K3997" s="222">
        <f t="shared" si="1539"/>
        <v>15000</v>
      </c>
    </row>
    <row r="3998" spans="1:11" ht="15" x14ac:dyDescent="0.2">
      <c r="A3998" s="213" t="s">
        <v>948</v>
      </c>
      <c r="B3998" s="213" t="s">
        <v>802</v>
      </c>
      <c r="C3998" s="214">
        <v>43</v>
      </c>
      <c r="D3998" s="215" t="s">
        <v>25</v>
      </c>
      <c r="E3998" s="188">
        <v>3214</v>
      </c>
      <c r="F3998" s="228" t="s">
        <v>234</v>
      </c>
      <c r="H3998" s="222">
        <v>5000</v>
      </c>
      <c r="I3998" s="222"/>
      <c r="J3998" s="222"/>
      <c r="K3998" s="222">
        <f t="shared" si="1539"/>
        <v>5000</v>
      </c>
    </row>
    <row r="3999" spans="1:11" x14ac:dyDescent="0.2">
      <c r="A3999" s="326" t="s">
        <v>948</v>
      </c>
      <c r="B3999" s="326" t="s">
        <v>802</v>
      </c>
      <c r="C3999" s="327">
        <v>43</v>
      </c>
      <c r="D3999" s="322"/>
      <c r="E3999" s="187">
        <v>322</v>
      </c>
      <c r="F3999" s="230"/>
      <c r="G3999" s="328"/>
      <c r="H3999" s="199">
        <f>H4000+H4001+H4002+H4003+H4004+H4005</f>
        <v>230000</v>
      </c>
      <c r="I3999" s="199">
        <f>I4000+I4001+I4002+I4003+I4004+I4005</f>
        <v>0</v>
      </c>
      <c r="J3999" s="199">
        <f>J4000+J4001+J4002+J4003+J4004+J4005</f>
        <v>0</v>
      </c>
      <c r="K3999" s="199">
        <f t="shared" si="1539"/>
        <v>230000</v>
      </c>
    </row>
    <row r="4000" spans="1:11" s="152" customFormat="1" x14ac:dyDescent="0.2">
      <c r="A4000" s="213" t="s">
        <v>948</v>
      </c>
      <c r="B4000" s="213" t="s">
        <v>802</v>
      </c>
      <c r="C4000" s="214">
        <v>43</v>
      </c>
      <c r="D4000" s="215" t="s">
        <v>25</v>
      </c>
      <c r="E4000" s="188">
        <v>3221</v>
      </c>
      <c r="F4000" s="228" t="s">
        <v>146</v>
      </c>
      <c r="G4000" s="208"/>
      <c r="H4000" s="222">
        <v>40000</v>
      </c>
      <c r="I4000" s="222"/>
      <c r="J4000" s="222"/>
      <c r="K4000" s="222">
        <f t="shared" si="1539"/>
        <v>40000</v>
      </c>
    </row>
    <row r="4001" spans="1:11" ht="15" x14ac:dyDescent="0.2">
      <c r="A4001" s="213" t="s">
        <v>948</v>
      </c>
      <c r="B4001" s="213" t="s">
        <v>802</v>
      </c>
      <c r="C4001" s="214">
        <v>43</v>
      </c>
      <c r="D4001" s="215" t="s">
        <v>25</v>
      </c>
      <c r="E4001" s="188">
        <v>3222</v>
      </c>
      <c r="F4001" s="228" t="s">
        <v>114</v>
      </c>
      <c r="H4001" s="222">
        <v>5000</v>
      </c>
      <c r="I4001" s="222"/>
      <c r="J4001" s="222"/>
      <c r="K4001" s="222">
        <f t="shared" si="1539"/>
        <v>5000</v>
      </c>
    </row>
    <row r="4002" spans="1:11" ht="15" x14ac:dyDescent="0.2">
      <c r="A4002" s="213" t="s">
        <v>948</v>
      </c>
      <c r="B4002" s="213" t="s">
        <v>802</v>
      </c>
      <c r="C4002" s="214">
        <v>43</v>
      </c>
      <c r="D4002" s="215" t="s">
        <v>25</v>
      </c>
      <c r="E4002" s="188">
        <v>3223</v>
      </c>
      <c r="F4002" s="228" t="s">
        <v>115</v>
      </c>
      <c r="H4002" s="222">
        <v>110000</v>
      </c>
      <c r="I4002" s="222"/>
      <c r="J4002" s="222"/>
      <c r="K4002" s="222">
        <f t="shared" si="1539"/>
        <v>110000</v>
      </c>
    </row>
    <row r="4003" spans="1:11" s="152" customFormat="1" ht="30" x14ac:dyDescent="0.2">
      <c r="A4003" s="213" t="s">
        <v>948</v>
      </c>
      <c r="B4003" s="213" t="s">
        <v>802</v>
      </c>
      <c r="C4003" s="214">
        <v>43</v>
      </c>
      <c r="D4003" s="215" t="s">
        <v>25</v>
      </c>
      <c r="E4003" s="188">
        <v>3224</v>
      </c>
      <c r="F4003" s="228" t="s">
        <v>144</v>
      </c>
      <c r="G4003" s="208"/>
      <c r="H4003" s="222">
        <v>50000</v>
      </c>
      <c r="I4003" s="222"/>
      <c r="J4003" s="222"/>
      <c r="K4003" s="222">
        <f t="shared" si="1539"/>
        <v>50000</v>
      </c>
    </row>
    <row r="4004" spans="1:11" ht="15" x14ac:dyDescent="0.2">
      <c r="A4004" s="213" t="s">
        <v>948</v>
      </c>
      <c r="B4004" s="213" t="s">
        <v>802</v>
      </c>
      <c r="C4004" s="214">
        <v>43</v>
      </c>
      <c r="D4004" s="215" t="s">
        <v>25</v>
      </c>
      <c r="E4004" s="188">
        <v>3225</v>
      </c>
      <c r="F4004" s="228" t="s">
        <v>151</v>
      </c>
      <c r="H4004" s="222">
        <v>20000</v>
      </c>
      <c r="I4004" s="222"/>
      <c r="J4004" s="222"/>
      <c r="K4004" s="222">
        <f t="shared" si="1539"/>
        <v>20000</v>
      </c>
    </row>
    <row r="4005" spans="1:11" s="152" customFormat="1" x14ac:dyDescent="0.2">
      <c r="A4005" s="213" t="s">
        <v>948</v>
      </c>
      <c r="B4005" s="213" t="s">
        <v>802</v>
      </c>
      <c r="C4005" s="214">
        <v>43</v>
      </c>
      <c r="D4005" s="215" t="s">
        <v>25</v>
      </c>
      <c r="E4005" s="188">
        <v>3227</v>
      </c>
      <c r="F4005" s="228" t="s">
        <v>235</v>
      </c>
      <c r="G4005" s="208"/>
      <c r="H4005" s="222">
        <v>5000</v>
      </c>
      <c r="I4005" s="222"/>
      <c r="J4005" s="222"/>
      <c r="K4005" s="222">
        <f t="shared" si="1539"/>
        <v>5000</v>
      </c>
    </row>
    <row r="4006" spans="1:11" x14ac:dyDescent="0.2">
      <c r="A4006" s="326" t="s">
        <v>948</v>
      </c>
      <c r="B4006" s="326" t="s">
        <v>802</v>
      </c>
      <c r="C4006" s="327">
        <v>43</v>
      </c>
      <c r="D4006" s="322"/>
      <c r="E4006" s="187">
        <v>323</v>
      </c>
      <c r="F4006" s="230"/>
      <c r="G4006" s="328"/>
      <c r="H4006" s="199">
        <f>H4007+H4008+H4009+H4010+H4011+H4012+H4013+H4014</f>
        <v>1005000</v>
      </c>
      <c r="I4006" s="199">
        <f>I4007+I4008+I4009+I4010+I4011+I4012+I4013+I4014</f>
        <v>0</v>
      </c>
      <c r="J4006" s="199">
        <f>J4007+J4008+J4009+J4010+J4011+J4012+J4013+J4014</f>
        <v>0</v>
      </c>
      <c r="K4006" s="199">
        <f t="shared" si="1539"/>
        <v>1005000</v>
      </c>
    </row>
    <row r="4007" spans="1:11" ht="15" x14ac:dyDescent="0.2">
      <c r="A4007" s="213" t="s">
        <v>948</v>
      </c>
      <c r="B4007" s="213" t="s">
        <v>802</v>
      </c>
      <c r="C4007" s="214">
        <v>43</v>
      </c>
      <c r="D4007" s="215" t="s">
        <v>25</v>
      </c>
      <c r="E4007" s="188">
        <v>3231</v>
      </c>
      <c r="F4007" s="228" t="s">
        <v>117</v>
      </c>
      <c r="H4007" s="222">
        <v>80000</v>
      </c>
      <c r="I4007" s="222"/>
      <c r="J4007" s="222"/>
      <c r="K4007" s="222">
        <f t="shared" si="1539"/>
        <v>80000</v>
      </c>
    </row>
    <row r="4008" spans="1:11" s="152" customFormat="1" x14ac:dyDescent="0.2">
      <c r="A4008" s="213" t="s">
        <v>948</v>
      </c>
      <c r="B4008" s="213" t="s">
        <v>802</v>
      </c>
      <c r="C4008" s="214">
        <v>43</v>
      </c>
      <c r="D4008" s="215" t="s">
        <v>25</v>
      </c>
      <c r="E4008" s="188">
        <v>3232</v>
      </c>
      <c r="F4008" s="228" t="s">
        <v>118</v>
      </c>
      <c r="G4008" s="208"/>
      <c r="H4008" s="222">
        <v>180000</v>
      </c>
      <c r="I4008" s="222"/>
      <c r="J4008" s="222"/>
      <c r="K4008" s="222">
        <f t="shared" si="1539"/>
        <v>180000</v>
      </c>
    </row>
    <row r="4009" spans="1:11" ht="15" x14ac:dyDescent="0.2">
      <c r="A4009" s="213" t="s">
        <v>948</v>
      </c>
      <c r="B4009" s="213" t="s">
        <v>802</v>
      </c>
      <c r="C4009" s="214">
        <v>43</v>
      </c>
      <c r="D4009" s="215" t="s">
        <v>25</v>
      </c>
      <c r="E4009" s="188">
        <v>3233</v>
      </c>
      <c r="F4009" s="228" t="s">
        <v>119</v>
      </c>
      <c r="H4009" s="222">
        <v>50000</v>
      </c>
      <c r="I4009" s="222"/>
      <c r="J4009" s="222"/>
      <c r="K4009" s="222">
        <f t="shared" si="1539"/>
        <v>50000</v>
      </c>
    </row>
    <row r="4010" spans="1:11" ht="15" x14ac:dyDescent="0.2">
      <c r="A4010" s="213" t="s">
        <v>948</v>
      </c>
      <c r="B4010" s="213" t="s">
        <v>802</v>
      </c>
      <c r="C4010" s="214">
        <v>43</v>
      </c>
      <c r="D4010" s="215" t="s">
        <v>25</v>
      </c>
      <c r="E4010" s="188">
        <v>3234</v>
      </c>
      <c r="F4010" s="228" t="s">
        <v>120</v>
      </c>
      <c r="H4010" s="222">
        <v>250000</v>
      </c>
      <c r="I4010" s="222"/>
      <c r="J4010" s="222"/>
      <c r="K4010" s="222">
        <f t="shared" si="1539"/>
        <v>250000</v>
      </c>
    </row>
    <row r="4011" spans="1:11" s="152" customFormat="1" x14ac:dyDescent="0.2">
      <c r="A4011" s="213" t="s">
        <v>948</v>
      </c>
      <c r="B4011" s="213" t="s">
        <v>802</v>
      </c>
      <c r="C4011" s="214">
        <v>43</v>
      </c>
      <c r="D4011" s="215" t="s">
        <v>25</v>
      </c>
      <c r="E4011" s="188">
        <v>3235</v>
      </c>
      <c r="F4011" s="228" t="s">
        <v>42</v>
      </c>
      <c r="G4011" s="208"/>
      <c r="H4011" s="222">
        <v>200000</v>
      </c>
      <c r="I4011" s="222"/>
      <c r="J4011" s="222"/>
      <c r="K4011" s="222">
        <f t="shared" si="1539"/>
        <v>200000</v>
      </c>
    </row>
    <row r="4012" spans="1:11" ht="15" x14ac:dyDescent="0.2">
      <c r="A4012" s="213" t="s">
        <v>948</v>
      </c>
      <c r="B4012" s="213" t="s">
        <v>802</v>
      </c>
      <c r="C4012" s="214">
        <v>43</v>
      </c>
      <c r="D4012" s="215" t="s">
        <v>25</v>
      </c>
      <c r="E4012" s="188">
        <v>3237</v>
      </c>
      <c r="F4012" s="228" t="s">
        <v>36</v>
      </c>
      <c r="H4012" s="222">
        <v>100000</v>
      </c>
      <c r="I4012" s="222"/>
      <c r="J4012" s="222"/>
      <c r="K4012" s="222">
        <f t="shared" si="1539"/>
        <v>100000</v>
      </c>
    </row>
    <row r="4013" spans="1:11" s="152" customFormat="1" x14ac:dyDescent="0.2">
      <c r="A4013" s="213" t="s">
        <v>948</v>
      </c>
      <c r="B4013" s="213" t="s">
        <v>802</v>
      </c>
      <c r="C4013" s="214">
        <v>43</v>
      </c>
      <c r="D4013" s="215" t="s">
        <v>25</v>
      </c>
      <c r="E4013" s="188">
        <v>3238</v>
      </c>
      <c r="F4013" s="228" t="s">
        <v>122</v>
      </c>
      <c r="G4013" s="208"/>
      <c r="H4013" s="222">
        <v>100000</v>
      </c>
      <c r="I4013" s="222"/>
      <c r="J4013" s="222"/>
      <c r="K4013" s="222">
        <f t="shared" si="1539"/>
        <v>100000</v>
      </c>
    </row>
    <row r="4014" spans="1:11" ht="15" x14ac:dyDescent="0.2">
      <c r="A4014" s="213" t="s">
        <v>948</v>
      </c>
      <c r="B4014" s="213" t="s">
        <v>802</v>
      </c>
      <c r="C4014" s="214">
        <v>43</v>
      </c>
      <c r="D4014" s="215" t="s">
        <v>25</v>
      </c>
      <c r="E4014" s="188">
        <v>3239</v>
      </c>
      <c r="F4014" s="228" t="s">
        <v>41</v>
      </c>
      <c r="H4014" s="222">
        <v>45000</v>
      </c>
      <c r="I4014" s="222"/>
      <c r="J4014" s="222"/>
      <c r="K4014" s="222">
        <f t="shared" si="1539"/>
        <v>45000</v>
      </c>
    </row>
    <row r="4015" spans="1:11" x14ac:dyDescent="0.2">
      <c r="A4015" s="326" t="s">
        <v>948</v>
      </c>
      <c r="B4015" s="326" t="s">
        <v>802</v>
      </c>
      <c r="C4015" s="327">
        <v>43</v>
      </c>
      <c r="D4015" s="322"/>
      <c r="E4015" s="187">
        <v>329</v>
      </c>
      <c r="F4015" s="230"/>
      <c r="G4015" s="328"/>
      <c r="H4015" s="199">
        <f>H4016+H4017+H4018+H4019+H4020+H4021+H4022</f>
        <v>408000</v>
      </c>
      <c r="I4015" s="199">
        <f>I4016+I4017+I4018+I4019+I4020+I4021+I4022</f>
        <v>0</v>
      </c>
      <c r="J4015" s="199">
        <f>J4016+J4017+J4018+J4019+J4020+J4021+J4022</f>
        <v>0</v>
      </c>
      <c r="K4015" s="199">
        <f t="shared" si="1539"/>
        <v>408000</v>
      </c>
    </row>
    <row r="4016" spans="1:11" ht="30" x14ac:dyDescent="0.2">
      <c r="A4016" s="213" t="s">
        <v>948</v>
      </c>
      <c r="B4016" s="213" t="s">
        <v>802</v>
      </c>
      <c r="C4016" s="214">
        <v>43</v>
      </c>
      <c r="D4016" s="338" t="s">
        <v>25</v>
      </c>
      <c r="E4016" s="339">
        <v>3291</v>
      </c>
      <c r="F4016" s="228" t="s">
        <v>152</v>
      </c>
      <c r="H4016" s="222">
        <v>163000</v>
      </c>
      <c r="I4016" s="222"/>
      <c r="J4016" s="222"/>
      <c r="K4016" s="222">
        <f t="shared" si="1539"/>
        <v>163000</v>
      </c>
    </row>
    <row r="4017" spans="1:11" s="152" customFormat="1" x14ac:dyDescent="0.2">
      <c r="A4017" s="213" t="s">
        <v>948</v>
      </c>
      <c r="B4017" s="213" t="s">
        <v>802</v>
      </c>
      <c r="C4017" s="214">
        <v>43</v>
      </c>
      <c r="D4017" s="338" t="s">
        <v>25</v>
      </c>
      <c r="E4017" s="339">
        <v>3292</v>
      </c>
      <c r="F4017" s="228" t="s">
        <v>123</v>
      </c>
      <c r="G4017" s="208"/>
      <c r="H4017" s="222">
        <v>60000</v>
      </c>
      <c r="I4017" s="222"/>
      <c r="J4017" s="222"/>
      <c r="K4017" s="222">
        <f t="shared" si="1539"/>
        <v>60000</v>
      </c>
    </row>
    <row r="4018" spans="1:11" ht="15" x14ac:dyDescent="0.2">
      <c r="A4018" s="213" t="s">
        <v>948</v>
      </c>
      <c r="B4018" s="213" t="s">
        <v>802</v>
      </c>
      <c r="C4018" s="214">
        <v>43</v>
      </c>
      <c r="D4018" s="338" t="s">
        <v>25</v>
      </c>
      <c r="E4018" s="339">
        <v>3293</v>
      </c>
      <c r="F4018" s="228" t="s">
        <v>124</v>
      </c>
      <c r="H4018" s="222">
        <v>40000</v>
      </c>
      <c r="I4018" s="222"/>
      <c r="J4018" s="222"/>
      <c r="K4018" s="222">
        <f t="shared" si="1539"/>
        <v>40000</v>
      </c>
    </row>
    <row r="4019" spans="1:11" s="152" customFormat="1" x14ac:dyDescent="0.2">
      <c r="A4019" s="213" t="s">
        <v>948</v>
      </c>
      <c r="B4019" s="213" t="s">
        <v>802</v>
      </c>
      <c r="C4019" s="214">
        <v>43</v>
      </c>
      <c r="D4019" s="338" t="s">
        <v>25</v>
      </c>
      <c r="E4019" s="339">
        <v>3294</v>
      </c>
      <c r="F4019" s="228" t="s">
        <v>611</v>
      </c>
      <c r="G4019" s="208"/>
      <c r="H4019" s="222">
        <v>125000</v>
      </c>
      <c r="I4019" s="222"/>
      <c r="J4019" s="222"/>
      <c r="K4019" s="222">
        <f t="shared" si="1539"/>
        <v>125000</v>
      </c>
    </row>
    <row r="4020" spans="1:11" ht="15" x14ac:dyDescent="0.2">
      <c r="A4020" s="213" t="s">
        <v>948</v>
      </c>
      <c r="B4020" s="213" t="s">
        <v>802</v>
      </c>
      <c r="C4020" s="214">
        <v>43</v>
      </c>
      <c r="D4020" s="338" t="s">
        <v>25</v>
      </c>
      <c r="E4020" s="339">
        <v>3295</v>
      </c>
      <c r="F4020" s="228" t="s">
        <v>237</v>
      </c>
      <c r="H4020" s="222">
        <v>10000</v>
      </c>
      <c r="I4020" s="222"/>
      <c r="J4020" s="222"/>
      <c r="K4020" s="222">
        <f t="shared" si="1539"/>
        <v>10000</v>
      </c>
    </row>
    <row r="4021" spans="1:11" s="152" customFormat="1" x14ac:dyDescent="0.2">
      <c r="A4021" s="213" t="s">
        <v>948</v>
      </c>
      <c r="B4021" s="213" t="s">
        <v>802</v>
      </c>
      <c r="C4021" s="214">
        <v>43</v>
      </c>
      <c r="D4021" s="338" t="s">
        <v>25</v>
      </c>
      <c r="E4021" s="339">
        <v>3296</v>
      </c>
      <c r="F4021" s="228" t="s">
        <v>612</v>
      </c>
      <c r="G4021" s="208"/>
      <c r="H4021" s="222">
        <v>5000</v>
      </c>
      <c r="I4021" s="222"/>
      <c r="J4021" s="222"/>
      <c r="K4021" s="222">
        <f t="shared" si="1539"/>
        <v>5000</v>
      </c>
    </row>
    <row r="4022" spans="1:11" ht="15" x14ac:dyDescent="0.2">
      <c r="A4022" s="213" t="s">
        <v>948</v>
      </c>
      <c r="B4022" s="213" t="s">
        <v>802</v>
      </c>
      <c r="C4022" s="214">
        <v>43</v>
      </c>
      <c r="D4022" s="338" t="s">
        <v>25</v>
      </c>
      <c r="E4022" s="339">
        <v>3299</v>
      </c>
      <c r="F4022" s="228" t="s">
        <v>125</v>
      </c>
      <c r="H4022" s="222">
        <v>5000</v>
      </c>
      <c r="I4022" s="222"/>
      <c r="J4022" s="222"/>
      <c r="K4022" s="222">
        <f t="shared" si="1539"/>
        <v>5000</v>
      </c>
    </row>
    <row r="4023" spans="1:11" s="152" customFormat="1" x14ac:dyDescent="0.2">
      <c r="A4023" s="330" t="s">
        <v>948</v>
      </c>
      <c r="B4023" s="330" t="s">
        <v>802</v>
      </c>
      <c r="C4023" s="285">
        <v>43</v>
      </c>
      <c r="D4023" s="330"/>
      <c r="E4023" s="286">
        <v>34</v>
      </c>
      <c r="F4023" s="287"/>
      <c r="G4023" s="287"/>
      <c r="H4023" s="317">
        <f>H4024</f>
        <v>8000</v>
      </c>
      <c r="I4023" s="317">
        <f>I4024</f>
        <v>0</v>
      </c>
      <c r="J4023" s="317">
        <f>J4024</f>
        <v>0</v>
      </c>
      <c r="K4023" s="317">
        <f t="shared" si="1539"/>
        <v>8000</v>
      </c>
    </row>
    <row r="4024" spans="1:11" x14ac:dyDescent="0.2">
      <c r="A4024" s="326" t="s">
        <v>948</v>
      </c>
      <c r="B4024" s="326" t="s">
        <v>802</v>
      </c>
      <c r="C4024" s="327">
        <v>43</v>
      </c>
      <c r="D4024" s="322"/>
      <c r="E4024" s="187">
        <v>343</v>
      </c>
      <c r="F4024" s="230"/>
      <c r="G4024" s="328"/>
      <c r="H4024" s="199">
        <f>H4025+H4026+H4027</f>
        <v>8000</v>
      </c>
      <c r="I4024" s="199">
        <f>I4025+I4026+I4027</f>
        <v>0</v>
      </c>
      <c r="J4024" s="199">
        <f>J4025+J4026+J4027</f>
        <v>0</v>
      </c>
      <c r="K4024" s="199">
        <f t="shared" si="1539"/>
        <v>8000</v>
      </c>
    </row>
    <row r="4025" spans="1:11" ht="15" x14ac:dyDescent="0.2">
      <c r="A4025" s="213" t="s">
        <v>948</v>
      </c>
      <c r="B4025" s="213" t="s">
        <v>802</v>
      </c>
      <c r="C4025" s="214">
        <v>43</v>
      </c>
      <c r="D4025" s="215" t="s">
        <v>25</v>
      </c>
      <c r="E4025" s="188">
        <v>3431</v>
      </c>
      <c r="F4025" s="228" t="s">
        <v>153</v>
      </c>
      <c r="H4025" s="222">
        <v>2000</v>
      </c>
      <c r="I4025" s="222"/>
      <c r="J4025" s="222"/>
      <c r="K4025" s="222">
        <f t="shared" si="1539"/>
        <v>2000</v>
      </c>
    </row>
    <row r="4026" spans="1:11" s="152" customFormat="1" x14ac:dyDescent="0.2">
      <c r="A4026" s="213" t="s">
        <v>948</v>
      </c>
      <c r="B4026" s="213" t="s">
        <v>802</v>
      </c>
      <c r="C4026" s="214">
        <v>43</v>
      </c>
      <c r="D4026" s="215" t="s">
        <v>25</v>
      </c>
      <c r="E4026" s="188">
        <v>3433</v>
      </c>
      <c r="F4026" s="228" t="s">
        <v>126</v>
      </c>
      <c r="G4026" s="208"/>
      <c r="H4026" s="222">
        <v>1000</v>
      </c>
      <c r="I4026" s="222"/>
      <c r="J4026" s="222"/>
      <c r="K4026" s="222">
        <f t="shared" si="1539"/>
        <v>1000</v>
      </c>
    </row>
    <row r="4027" spans="1:11" ht="15" x14ac:dyDescent="0.2">
      <c r="A4027" s="213" t="s">
        <v>948</v>
      </c>
      <c r="B4027" s="213" t="s">
        <v>802</v>
      </c>
      <c r="C4027" s="214">
        <v>43</v>
      </c>
      <c r="D4027" s="215" t="s">
        <v>25</v>
      </c>
      <c r="E4027" s="188">
        <v>3434</v>
      </c>
      <c r="F4027" s="228" t="s">
        <v>127</v>
      </c>
      <c r="H4027" s="222">
        <v>5000</v>
      </c>
      <c r="I4027" s="222"/>
      <c r="J4027" s="222"/>
      <c r="K4027" s="222">
        <f t="shared" si="1539"/>
        <v>5000</v>
      </c>
    </row>
    <row r="4028" spans="1:11" s="152" customFormat="1" x14ac:dyDescent="0.2">
      <c r="A4028" s="330" t="s">
        <v>948</v>
      </c>
      <c r="B4028" s="330" t="s">
        <v>802</v>
      </c>
      <c r="C4028" s="285">
        <v>43</v>
      </c>
      <c r="D4028" s="330"/>
      <c r="E4028" s="286">
        <v>38</v>
      </c>
      <c r="F4028" s="287"/>
      <c r="G4028" s="287"/>
      <c r="H4028" s="317">
        <f t="shared" ref="H4028:J4029" si="1542">H4029</f>
        <v>5000</v>
      </c>
      <c r="I4028" s="317">
        <f t="shared" si="1542"/>
        <v>0</v>
      </c>
      <c r="J4028" s="317">
        <f t="shared" si="1542"/>
        <v>0</v>
      </c>
      <c r="K4028" s="317">
        <f t="shared" si="1539"/>
        <v>5000</v>
      </c>
    </row>
    <row r="4029" spans="1:11" x14ac:dyDescent="0.2">
      <c r="A4029" s="326" t="s">
        <v>948</v>
      </c>
      <c r="B4029" s="326" t="s">
        <v>802</v>
      </c>
      <c r="C4029" s="327">
        <v>43</v>
      </c>
      <c r="D4029" s="322"/>
      <c r="E4029" s="187">
        <v>383</v>
      </c>
      <c r="F4029" s="230"/>
      <c r="G4029" s="328"/>
      <c r="H4029" s="199">
        <f t="shared" si="1542"/>
        <v>5000</v>
      </c>
      <c r="I4029" s="199">
        <f t="shared" si="1542"/>
        <v>0</v>
      </c>
      <c r="J4029" s="199">
        <f t="shared" si="1542"/>
        <v>0</v>
      </c>
      <c r="K4029" s="199">
        <f t="shared" si="1539"/>
        <v>5000</v>
      </c>
    </row>
    <row r="4030" spans="1:11" ht="15" x14ac:dyDescent="0.2">
      <c r="A4030" s="213" t="s">
        <v>948</v>
      </c>
      <c r="B4030" s="213" t="s">
        <v>802</v>
      </c>
      <c r="C4030" s="214">
        <v>43</v>
      </c>
      <c r="D4030" s="215" t="s">
        <v>25</v>
      </c>
      <c r="E4030" s="188">
        <v>3831</v>
      </c>
      <c r="F4030" s="228" t="s">
        <v>295</v>
      </c>
      <c r="H4030" s="222">
        <v>5000</v>
      </c>
      <c r="I4030" s="222"/>
      <c r="J4030" s="222"/>
      <c r="K4030" s="222">
        <f t="shared" si="1539"/>
        <v>5000</v>
      </c>
    </row>
    <row r="4031" spans="1:11" x14ac:dyDescent="0.2">
      <c r="A4031" s="330" t="s">
        <v>948</v>
      </c>
      <c r="B4031" s="330" t="s">
        <v>802</v>
      </c>
      <c r="C4031" s="285">
        <v>43</v>
      </c>
      <c r="D4031" s="330"/>
      <c r="E4031" s="286">
        <v>41</v>
      </c>
      <c r="F4031" s="287"/>
      <c r="G4031" s="287"/>
      <c r="H4031" s="317">
        <f>H4034+H4032</f>
        <v>20000</v>
      </c>
      <c r="I4031" s="317">
        <f>I4034+I4032</f>
        <v>0</v>
      </c>
      <c r="J4031" s="317">
        <f>J4034+J4032</f>
        <v>0</v>
      </c>
      <c r="K4031" s="317">
        <f t="shared" si="1539"/>
        <v>20000</v>
      </c>
    </row>
    <row r="4032" spans="1:11" s="152" customFormat="1" x14ac:dyDescent="0.2">
      <c r="A4032" s="326" t="s">
        <v>948</v>
      </c>
      <c r="B4032" s="326" t="s">
        <v>802</v>
      </c>
      <c r="C4032" s="327">
        <v>43</v>
      </c>
      <c r="D4032" s="322"/>
      <c r="E4032" s="187">
        <v>411</v>
      </c>
      <c r="F4032" s="230"/>
      <c r="G4032" s="328"/>
      <c r="H4032" s="199">
        <f>H4033</f>
        <v>0</v>
      </c>
      <c r="I4032" s="199">
        <f>I4033</f>
        <v>0</v>
      </c>
      <c r="J4032" s="199">
        <f>J4033</f>
        <v>0</v>
      </c>
      <c r="K4032" s="199">
        <f t="shared" si="1539"/>
        <v>0</v>
      </c>
    </row>
    <row r="4033" spans="1:11" ht="15" x14ac:dyDescent="0.2">
      <c r="A4033" s="213" t="s">
        <v>948</v>
      </c>
      <c r="B4033" s="213" t="s">
        <v>802</v>
      </c>
      <c r="C4033" s="214">
        <v>43</v>
      </c>
      <c r="D4033" s="215" t="s">
        <v>25</v>
      </c>
      <c r="E4033" s="188">
        <v>4111</v>
      </c>
      <c r="F4033" s="228" t="s">
        <v>401</v>
      </c>
      <c r="H4033" s="222">
        <v>0</v>
      </c>
      <c r="I4033" s="222"/>
      <c r="J4033" s="222"/>
      <c r="K4033" s="222">
        <f t="shared" si="1539"/>
        <v>0</v>
      </c>
    </row>
    <row r="4034" spans="1:11" x14ac:dyDescent="0.2">
      <c r="A4034" s="326" t="s">
        <v>948</v>
      </c>
      <c r="B4034" s="326" t="s">
        <v>802</v>
      </c>
      <c r="C4034" s="327">
        <v>43</v>
      </c>
      <c r="D4034" s="322"/>
      <c r="E4034" s="187">
        <v>412</v>
      </c>
      <c r="F4034" s="230"/>
      <c r="G4034" s="328"/>
      <c r="H4034" s="199">
        <f>H4035</f>
        <v>20000</v>
      </c>
      <c r="I4034" s="199">
        <f>I4035</f>
        <v>0</v>
      </c>
      <c r="J4034" s="199">
        <f>J4035</f>
        <v>0</v>
      </c>
      <c r="K4034" s="199">
        <f t="shared" si="1539"/>
        <v>20000</v>
      </c>
    </row>
    <row r="4035" spans="1:11" s="152" customFormat="1" x14ac:dyDescent="0.2">
      <c r="A4035" s="213" t="s">
        <v>948</v>
      </c>
      <c r="B4035" s="213" t="s">
        <v>802</v>
      </c>
      <c r="C4035" s="214">
        <v>43</v>
      </c>
      <c r="D4035" s="215" t="s">
        <v>25</v>
      </c>
      <c r="E4035" s="188">
        <v>4123</v>
      </c>
      <c r="F4035" s="228" t="s">
        <v>133</v>
      </c>
      <c r="G4035" s="208"/>
      <c r="H4035" s="222">
        <v>20000</v>
      </c>
      <c r="I4035" s="222"/>
      <c r="J4035" s="222"/>
      <c r="K4035" s="222">
        <f t="shared" ref="K4035:K4098" si="1543">H4035-I4035+J4035</f>
        <v>20000</v>
      </c>
    </row>
    <row r="4036" spans="1:11" x14ac:dyDescent="0.2">
      <c r="A4036" s="330" t="s">
        <v>948</v>
      </c>
      <c r="B4036" s="330" t="s">
        <v>802</v>
      </c>
      <c r="C4036" s="285">
        <v>43</v>
      </c>
      <c r="D4036" s="330"/>
      <c r="E4036" s="286">
        <v>42</v>
      </c>
      <c r="F4036" s="287"/>
      <c r="G4036" s="287"/>
      <c r="H4036" s="317">
        <f>H4037+H4041</f>
        <v>60000</v>
      </c>
      <c r="I4036" s="317">
        <f>I4037+I4041</f>
        <v>0</v>
      </c>
      <c r="J4036" s="317">
        <f>J4037+J4041</f>
        <v>0</v>
      </c>
      <c r="K4036" s="317">
        <f t="shared" si="1543"/>
        <v>60000</v>
      </c>
    </row>
    <row r="4037" spans="1:11" x14ac:dyDescent="0.2">
      <c r="A4037" s="326" t="s">
        <v>948</v>
      </c>
      <c r="B4037" s="326" t="s">
        <v>802</v>
      </c>
      <c r="C4037" s="327">
        <v>43</v>
      </c>
      <c r="D4037" s="322"/>
      <c r="E4037" s="187">
        <v>422</v>
      </c>
      <c r="F4037" s="230"/>
      <c r="G4037" s="328"/>
      <c r="H4037" s="199">
        <f>H4038+H4039+H4040</f>
        <v>50000</v>
      </c>
      <c r="I4037" s="199">
        <f>I4038+I4039+I4040</f>
        <v>0</v>
      </c>
      <c r="J4037" s="199">
        <f>J4038+J4039+J4040</f>
        <v>0</v>
      </c>
      <c r="K4037" s="199">
        <f t="shared" si="1543"/>
        <v>50000</v>
      </c>
    </row>
    <row r="4038" spans="1:11" s="152" customFormat="1" x14ac:dyDescent="0.2">
      <c r="A4038" s="213" t="s">
        <v>948</v>
      </c>
      <c r="B4038" s="213" t="s">
        <v>802</v>
      </c>
      <c r="C4038" s="214">
        <v>43</v>
      </c>
      <c r="D4038" s="215" t="s">
        <v>25</v>
      </c>
      <c r="E4038" s="188">
        <v>4221</v>
      </c>
      <c r="F4038" s="228" t="s">
        <v>129</v>
      </c>
      <c r="G4038" s="208"/>
      <c r="H4038" s="222">
        <v>30000</v>
      </c>
      <c r="I4038" s="222"/>
      <c r="J4038" s="222"/>
      <c r="K4038" s="222">
        <f t="shared" si="1543"/>
        <v>30000</v>
      </c>
    </row>
    <row r="4039" spans="1:11" ht="15" x14ac:dyDescent="0.2">
      <c r="A4039" s="213" t="s">
        <v>948</v>
      </c>
      <c r="B4039" s="213" t="s">
        <v>802</v>
      </c>
      <c r="C4039" s="214">
        <v>43</v>
      </c>
      <c r="D4039" s="215" t="s">
        <v>25</v>
      </c>
      <c r="E4039" s="188">
        <v>4222</v>
      </c>
      <c r="F4039" s="228" t="s">
        <v>130</v>
      </c>
      <c r="H4039" s="222">
        <v>10000</v>
      </c>
      <c r="I4039" s="222"/>
      <c r="J4039" s="222"/>
      <c r="K4039" s="222">
        <f t="shared" si="1543"/>
        <v>10000</v>
      </c>
    </row>
    <row r="4040" spans="1:11" s="152" customFormat="1" x14ac:dyDescent="0.2">
      <c r="A4040" s="213" t="s">
        <v>948</v>
      </c>
      <c r="B4040" s="213" t="s">
        <v>802</v>
      </c>
      <c r="C4040" s="214">
        <v>43</v>
      </c>
      <c r="D4040" s="215" t="s">
        <v>25</v>
      </c>
      <c r="E4040" s="188">
        <v>4223</v>
      </c>
      <c r="F4040" s="228" t="s">
        <v>131</v>
      </c>
      <c r="G4040" s="208"/>
      <c r="H4040" s="222">
        <v>10000</v>
      </c>
      <c r="I4040" s="222"/>
      <c r="J4040" s="222"/>
      <c r="K4040" s="222">
        <f t="shared" si="1543"/>
        <v>10000</v>
      </c>
    </row>
    <row r="4041" spans="1:11" x14ac:dyDescent="0.2">
      <c r="A4041" s="326" t="s">
        <v>948</v>
      </c>
      <c r="B4041" s="326" t="s">
        <v>802</v>
      </c>
      <c r="C4041" s="327">
        <v>43</v>
      </c>
      <c r="D4041" s="322"/>
      <c r="E4041" s="187">
        <v>426</v>
      </c>
      <c r="F4041" s="230"/>
      <c r="G4041" s="328"/>
      <c r="H4041" s="199">
        <f>H4042</f>
        <v>10000</v>
      </c>
      <c r="I4041" s="199">
        <f>I4042</f>
        <v>0</v>
      </c>
      <c r="J4041" s="199">
        <f>J4042</f>
        <v>0</v>
      </c>
      <c r="K4041" s="199">
        <f t="shared" si="1543"/>
        <v>10000</v>
      </c>
    </row>
    <row r="4042" spans="1:11" ht="15" x14ac:dyDescent="0.2">
      <c r="A4042" s="213" t="s">
        <v>948</v>
      </c>
      <c r="B4042" s="213" t="s">
        <v>802</v>
      </c>
      <c r="C4042" s="214">
        <v>43</v>
      </c>
      <c r="D4042" s="215" t="s">
        <v>25</v>
      </c>
      <c r="E4042" s="188">
        <v>4262</v>
      </c>
      <c r="F4042" s="228" t="s">
        <v>135</v>
      </c>
      <c r="H4042" s="222">
        <v>10000</v>
      </c>
      <c r="I4042" s="222"/>
      <c r="J4042" s="222"/>
      <c r="K4042" s="222">
        <f t="shared" si="1543"/>
        <v>10000</v>
      </c>
    </row>
    <row r="4043" spans="1:11" s="152" customFormat="1" x14ac:dyDescent="0.2">
      <c r="A4043" s="330" t="s">
        <v>948</v>
      </c>
      <c r="B4043" s="330" t="s">
        <v>802</v>
      </c>
      <c r="C4043" s="285">
        <v>43</v>
      </c>
      <c r="D4043" s="330"/>
      <c r="E4043" s="286">
        <v>45</v>
      </c>
      <c r="F4043" s="287"/>
      <c r="G4043" s="287"/>
      <c r="H4043" s="317">
        <f t="shared" ref="H4043:J4044" si="1544">H4044</f>
        <v>1000000</v>
      </c>
      <c r="I4043" s="317">
        <f t="shared" si="1544"/>
        <v>0</v>
      </c>
      <c r="J4043" s="317">
        <f t="shared" si="1544"/>
        <v>0</v>
      </c>
      <c r="K4043" s="317">
        <f t="shared" si="1543"/>
        <v>1000000</v>
      </c>
    </row>
    <row r="4044" spans="1:11" x14ac:dyDescent="0.2">
      <c r="A4044" s="326" t="s">
        <v>948</v>
      </c>
      <c r="B4044" s="326" t="s">
        <v>802</v>
      </c>
      <c r="C4044" s="327">
        <v>43</v>
      </c>
      <c r="D4044" s="322"/>
      <c r="E4044" s="187">
        <v>451</v>
      </c>
      <c r="F4044" s="230"/>
      <c r="G4044" s="328"/>
      <c r="H4044" s="199">
        <f t="shared" si="1544"/>
        <v>1000000</v>
      </c>
      <c r="I4044" s="199">
        <f t="shared" si="1544"/>
        <v>0</v>
      </c>
      <c r="J4044" s="199">
        <f t="shared" si="1544"/>
        <v>0</v>
      </c>
      <c r="K4044" s="199">
        <f t="shared" si="1543"/>
        <v>1000000</v>
      </c>
    </row>
    <row r="4045" spans="1:11" s="152" customFormat="1" x14ac:dyDescent="0.2">
      <c r="A4045" s="213" t="s">
        <v>948</v>
      </c>
      <c r="B4045" s="213" t="s">
        <v>802</v>
      </c>
      <c r="C4045" s="214">
        <v>43</v>
      </c>
      <c r="D4045" s="215" t="s">
        <v>25</v>
      </c>
      <c r="E4045" s="188">
        <v>4511</v>
      </c>
      <c r="F4045" s="228" t="s">
        <v>136</v>
      </c>
      <c r="G4045" s="208"/>
      <c r="H4045" s="222">
        <v>1000000</v>
      </c>
      <c r="I4045" s="222"/>
      <c r="J4045" s="222"/>
      <c r="K4045" s="222">
        <f t="shared" si="1543"/>
        <v>1000000</v>
      </c>
    </row>
    <row r="4046" spans="1:11" ht="33.75" x14ac:dyDescent="0.2">
      <c r="A4046" s="296" t="s">
        <v>948</v>
      </c>
      <c r="B4046" s="296" t="s">
        <v>803</v>
      </c>
      <c r="C4046" s="296"/>
      <c r="D4046" s="296"/>
      <c r="E4046" s="297"/>
      <c r="F4046" s="299" t="s">
        <v>768</v>
      </c>
      <c r="G4046" s="300" t="s">
        <v>690</v>
      </c>
      <c r="H4046" s="301">
        <f>H4047+H4053+H4056+H4050</f>
        <v>19750000</v>
      </c>
      <c r="I4046" s="301">
        <f t="shared" ref="I4046:J4046" si="1545">I4047+I4053+I4056+I4050</f>
        <v>200000</v>
      </c>
      <c r="J4046" s="301">
        <f t="shared" si="1545"/>
        <v>197000</v>
      </c>
      <c r="K4046" s="301">
        <f t="shared" si="1543"/>
        <v>19747000</v>
      </c>
    </row>
    <row r="4047" spans="1:11" x14ac:dyDescent="0.2">
      <c r="A4047" s="330" t="s">
        <v>948</v>
      </c>
      <c r="B4047" s="330" t="s">
        <v>803</v>
      </c>
      <c r="C4047" s="285">
        <v>11</v>
      </c>
      <c r="D4047" s="330"/>
      <c r="E4047" s="286">
        <v>32</v>
      </c>
      <c r="F4047" s="287"/>
      <c r="G4047" s="287"/>
      <c r="H4047" s="317">
        <f t="shared" ref="H4047:J4048" si="1546">H4048</f>
        <v>1500000</v>
      </c>
      <c r="I4047" s="317">
        <f t="shared" si="1546"/>
        <v>0</v>
      </c>
      <c r="J4047" s="317">
        <f t="shared" si="1546"/>
        <v>0</v>
      </c>
      <c r="K4047" s="317">
        <f t="shared" si="1543"/>
        <v>1500000</v>
      </c>
    </row>
    <row r="4048" spans="1:11" x14ac:dyDescent="0.2">
      <c r="A4048" s="326" t="s">
        <v>948</v>
      </c>
      <c r="B4048" s="326" t="s">
        <v>803</v>
      </c>
      <c r="C4048" s="327">
        <v>11</v>
      </c>
      <c r="D4048" s="322"/>
      <c r="E4048" s="187">
        <v>323</v>
      </c>
      <c r="F4048" s="230"/>
      <c r="G4048" s="328"/>
      <c r="H4048" s="199">
        <f t="shared" si="1546"/>
        <v>1500000</v>
      </c>
      <c r="I4048" s="199">
        <f t="shared" si="1546"/>
        <v>0</v>
      </c>
      <c r="J4048" s="199">
        <f t="shared" si="1546"/>
        <v>0</v>
      </c>
      <c r="K4048" s="199">
        <f t="shared" si="1543"/>
        <v>1500000</v>
      </c>
    </row>
    <row r="4049" spans="1:11" s="152" customFormat="1" x14ac:dyDescent="0.2">
      <c r="A4049" s="213" t="s">
        <v>948</v>
      </c>
      <c r="B4049" s="213" t="s">
        <v>803</v>
      </c>
      <c r="C4049" s="214">
        <v>11</v>
      </c>
      <c r="D4049" s="215" t="s">
        <v>25</v>
      </c>
      <c r="E4049" s="188">
        <v>3232</v>
      </c>
      <c r="F4049" s="228" t="s">
        <v>118</v>
      </c>
      <c r="G4049" s="208"/>
      <c r="H4049" s="222">
        <v>1500000</v>
      </c>
      <c r="I4049" s="222"/>
      <c r="J4049" s="222"/>
      <c r="K4049" s="222">
        <f t="shared" si="1543"/>
        <v>1500000</v>
      </c>
    </row>
    <row r="4050" spans="1:11" x14ac:dyDescent="0.2">
      <c r="A4050" s="330" t="s">
        <v>948</v>
      </c>
      <c r="B4050" s="330" t="s">
        <v>803</v>
      </c>
      <c r="C4050" s="285">
        <v>11</v>
      </c>
      <c r="D4050" s="330"/>
      <c r="E4050" s="286">
        <v>41</v>
      </c>
      <c r="F4050" s="287"/>
      <c r="G4050" s="287"/>
      <c r="H4050" s="317">
        <f t="shared" ref="H4050:J4051" si="1547">H4051</f>
        <v>0</v>
      </c>
      <c r="I4050" s="317">
        <f t="shared" si="1547"/>
        <v>0</v>
      </c>
      <c r="J4050" s="317">
        <f t="shared" si="1547"/>
        <v>197000</v>
      </c>
      <c r="K4050" s="317">
        <f t="shared" si="1543"/>
        <v>197000</v>
      </c>
    </row>
    <row r="4051" spans="1:11" x14ac:dyDescent="0.2">
      <c r="A4051" s="326" t="s">
        <v>948</v>
      </c>
      <c r="B4051" s="326" t="s">
        <v>803</v>
      </c>
      <c r="C4051" s="327">
        <v>11</v>
      </c>
      <c r="D4051" s="322"/>
      <c r="E4051" s="187">
        <v>411</v>
      </c>
      <c r="F4051" s="230"/>
      <c r="G4051" s="328"/>
      <c r="H4051" s="199">
        <f t="shared" si="1547"/>
        <v>0</v>
      </c>
      <c r="I4051" s="199">
        <f t="shared" si="1547"/>
        <v>0</v>
      </c>
      <c r="J4051" s="199">
        <f t="shared" si="1547"/>
        <v>197000</v>
      </c>
      <c r="K4051" s="199">
        <f t="shared" si="1543"/>
        <v>197000</v>
      </c>
    </row>
    <row r="4052" spans="1:11" s="152" customFormat="1" x14ac:dyDescent="0.2">
      <c r="A4052" s="213" t="s">
        <v>948</v>
      </c>
      <c r="B4052" s="213" t="s">
        <v>803</v>
      </c>
      <c r="C4052" s="214">
        <v>11</v>
      </c>
      <c r="D4052" s="215" t="s">
        <v>25</v>
      </c>
      <c r="E4052" s="188">
        <v>4111</v>
      </c>
      <c r="F4052" s="228" t="s">
        <v>401</v>
      </c>
      <c r="G4052" s="208"/>
      <c r="H4052" s="222">
        <v>0</v>
      </c>
      <c r="I4052" s="222"/>
      <c r="J4052" s="222">
        <v>197000</v>
      </c>
      <c r="K4052" s="222">
        <f t="shared" si="1543"/>
        <v>197000</v>
      </c>
    </row>
    <row r="4053" spans="1:11" x14ac:dyDescent="0.2">
      <c r="A4053" s="330" t="s">
        <v>948</v>
      </c>
      <c r="B4053" s="330" t="s">
        <v>803</v>
      </c>
      <c r="C4053" s="285">
        <v>11</v>
      </c>
      <c r="D4053" s="330"/>
      <c r="E4053" s="286">
        <v>42</v>
      </c>
      <c r="F4053" s="287"/>
      <c r="G4053" s="287"/>
      <c r="H4053" s="317">
        <f t="shared" ref="H4053:J4054" si="1548">H4054</f>
        <v>18000000</v>
      </c>
      <c r="I4053" s="317">
        <f t="shared" si="1548"/>
        <v>200000</v>
      </c>
      <c r="J4053" s="317">
        <f t="shared" si="1548"/>
        <v>0</v>
      </c>
      <c r="K4053" s="317">
        <f t="shared" si="1543"/>
        <v>17800000</v>
      </c>
    </row>
    <row r="4054" spans="1:11" x14ac:dyDescent="0.2">
      <c r="A4054" s="326" t="s">
        <v>948</v>
      </c>
      <c r="B4054" s="326" t="s">
        <v>803</v>
      </c>
      <c r="C4054" s="327">
        <v>11</v>
      </c>
      <c r="D4054" s="322"/>
      <c r="E4054" s="187">
        <v>421</v>
      </c>
      <c r="F4054" s="230"/>
      <c r="G4054" s="328"/>
      <c r="H4054" s="199">
        <f t="shared" si="1548"/>
        <v>18000000</v>
      </c>
      <c r="I4054" s="199">
        <f t="shared" si="1548"/>
        <v>200000</v>
      </c>
      <c r="J4054" s="199">
        <f t="shared" si="1548"/>
        <v>0</v>
      </c>
      <c r="K4054" s="199">
        <f t="shared" si="1543"/>
        <v>17800000</v>
      </c>
    </row>
    <row r="4055" spans="1:11" s="152" customFormat="1" x14ac:dyDescent="0.2">
      <c r="A4055" s="213" t="s">
        <v>948</v>
      </c>
      <c r="B4055" s="213" t="s">
        <v>803</v>
      </c>
      <c r="C4055" s="214">
        <v>11</v>
      </c>
      <c r="D4055" s="215" t="s">
        <v>25</v>
      </c>
      <c r="E4055" s="188">
        <v>4214</v>
      </c>
      <c r="F4055" s="228" t="s">
        <v>154</v>
      </c>
      <c r="G4055" s="208"/>
      <c r="H4055" s="222">
        <v>18000000</v>
      </c>
      <c r="I4055" s="222">
        <v>200000</v>
      </c>
      <c r="J4055" s="222"/>
      <c r="K4055" s="222">
        <f t="shared" si="1543"/>
        <v>17800000</v>
      </c>
    </row>
    <row r="4056" spans="1:11" x14ac:dyDescent="0.2">
      <c r="A4056" s="330" t="s">
        <v>948</v>
      </c>
      <c r="B4056" s="330" t="s">
        <v>803</v>
      </c>
      <c r="C4056" s="285">
        <v>11</v>
      </c>
      <c r="D4056" s="330"/>
      <c r="E4056" s="286">
        <v>45</v>
      </c>
      <c r="F4056" s="287"/>
      <c r="G4056" s="287"/>
      <c r="H4056" s="317">
        <f t="shared" ref="H4056:J4057" si="1549">H4057</f>
        <v>250000</v>
      </c>
      <c r="I4056" s="317">
        <f t="shared" si="1549"/>
        <v>0</v>
      </c>
      <c r="J4056" s="317">
        <f t="shared" si="1549"/>
        <v>0</v>
      </c>
      <c r="K4056" s="317">
        <f t="shared" si="1543"/>
        <v>250000</v>
      </c>
    </row>
    <row r="4057" spans="1:11" s="152" customFormat="1" x14ac:dyDescent="0.2">
      <c r="A4057" s="326" t="s">
        <v>948</v>
      </c>
      <c r="B4057" s="326" t="s">
        <v>803</v>
      </c>
      <c r="C4057" s="327">
        <v>11</v>
      </c>
      <c r="D4057" s="322"/>
      <c r="E4057" s="187">
        <v>451</v>
      </c>
      <c r="F4057" s="230"/>
      <c r="G4057" s="328"/>
      <c r="H4057" s="199">
        <f t="shared" si="1549"/>
        <v>250000</v>
      </c>
      <c r="I4057" s="199">
        <f t="shared" si="1549"/>
        <v>0</v>
      </c>
      <c r="J4057" s="199">
        <f t="shared" si="1549"/>
        <v>0</v>
      </c>
      <c r="K4057" s="199">
        <f t="shared" si="1543"/>
        <v>250000</v>
      </c>
    </row>
    <row r="4058" spans="1:11" ht="15" x14ac:dyDescent="0.2">
      <c r="A4058" s="213" t="s">
        <v>948</v>
      </c>
      <c r="B4058" s="213" t="s">
        <v>803</v>
      </c>
      <c r="C4058" s="214">
        <v>11</v>
      </c>
      <c r="D4058" s="215" t="s">
        <v>25</v>
      </c>
      <c r="E4058" s="188">
        <v>4511</v>
      </c>
      <c r="F4058" s="228" t="s">
        <v>136</v>
      </c>
      <c r="H4058" s="222">
        <v>250000</v>
      </c>
      <c r="I4058" s="222"/>
      <c r="J4058" s="222"/>
      <c r="K4058" s="222">
        <f t="shared" si="1543"/>
        <v>250000</v>
      </c>
    </row>
    <row r="4059" spans="1:11" ht="63" x14ac:dyDescent="0.2">
      <c r="A4059" s="296" t="s">
        <v>948</v>
      </c>
      <c r="B4059" s="296" t="s">
        <v>804</v>
      </c>
      <c r="C4059" s="296"/>
      <c r="D4059" s="296"/>
      <c r="E4059" s="297"/>
      <c r="F4059" s="299" t="s">
        <v>761</v>
      </c>
      <c r="G4059" s="300" t="s">
        <v>690</v>
      </c>
      <c r="H4059" s="301">
        <f>H4060+H4065+H4077+H4082</f>
        <v>258900</v>
      </c>
      <c r="I4059" s="301">
        <f>I4060+I4065+I4077+I4082</f>
        <v>0</v>
      </c>
      <c r="J4059" s="301">
        <f>J4060+J4065+J4077+J4082</f>
        <v>19000</v>
      </c>
      <c r="K4059" s="301">
        <f t="shared" si="1543"/>
        <v>277900</v>
      </c>
    </row>
    <row r="4060" spans="1:11" s="152" customFormat="1" x14ac:dyDescent="0.2">
      <c r="A4060" s="330" t="s">
        <v>948</v>
      </c>
      <c r="B4060" s="330" t="s">
        <v>804</v>
      </c>
      <c r="C4060" s="285">
        <v>12</v>
      </c>
      <c r="D4060" s="330"/>
      <c r="E4060" s="286">
        <v>31</v>
      </c>
      <c r="F4060" s="287"/>
      <c r="G4060" s="287"/>
      <c r="H4060" s="317">
        <f>H4061+H4063</f>
        <v>17000</v>
      </c>
      <c r="I4060" s="317">
        <f>I4061+I4063</f>
        <v>0</v>
      </c>
      <c r="J4060" s="317">
        <f>J4061+J4063</f>
        <v>0</v>
      </c>
      <c r="K4060" s="317">
        <f t="shared" si="1543"/>
        <v>17000</v>
      </c>
    </row>
    <row r="4061" spans="1:11" x14ac:dyDescent="0.2">
      <c r="A4061" s="326" t="s">
        <v>948</v>
      </c>
      <c r="B4061" s="326" t="s">
        <v>804</v>
      </c>
      <c r="C4061" s="327">
        <v>12</v>
      </c>
      <c r="D4061" s="322"/>
      <c r="E4061" s="187">
        <v>311</v>
      </c>
      <c r="F4061" s="230"/>
      <c r="G4061" s="328"/>
      <c r="H4061" s="199">
        <f>H4062</f>
        <v>14000</v>
      </c>
      <c r="I4061" s="199">
        <f>I4062</f>
        <v>0</v>
      </c>
      <c r="J4061" s="199">
        <f>J4062</f>
        <v>0</v>
      </c>
      <c r="K4061" s="199">
        <f t="shared" si="1543"/>
        <v>14000</v>
      </c>
    </row>
    <row r="4062" spans="1:11" s="152" customFormat="1" x14ac:dyDescent="0.2">
      <c r="A4062" s="213" t="s">
        <v>948</v>
      </c>
      <c r="B4062" s="213" t="s">
        <v>804</v>
      </c>
      <c r="C4062" s="214">
        <v>12</v>
      </c>
      <c r="D4062" s="215" t="s">
        <v>25</v>
      </c>
      <c r="E4062" s="188">
        <v>3111</v>
      </c>
      <c r="F4062" s="228" t="s">
        <v>19</v>
      </c>
      <c r="G4062" s="208"/>
      <c r="H4062" s="222">
        <v>14000</v>
      </c>
      <c r="I4062" s="222"/>
      <c r="J4062" s="222"/>
      <c r="K4062" s="222">
        <f t="shared" si="1543"/>
        <v>14000</v>
      </c>
    </row>
    <row r="4063" spans="1:11" x14ac:dyDescent="0.2">
      <c r="A4063" s="326" t="s">
        <v>948</v>
      </c>
      <c r="B4063" s="326" t="s">
        <v>804</v>
      </c>
      <c r="C4063" s="327">
        <v>12</v>
      </c>
      <c r="D4063" s="322"/>
      <c r="E4063" s="187">
        <v>313</v>
      </c>
      <c r="F4063" s="230"/>
      <c r="G4063" s="328"/>
      <c r="H4063" s="199">
        <f>H4064</f>
        <v>3000</v>
      </c>
      <c r="I4063" s="199">
        <f>I4064</f>
        <v>0</v>
      </c>
      <c r="J4063" s="199">
        <f>J4064</f>
        <v>0</v>
      </c>
      <c r="K4063" s="199">
        <f t="shared" si="1543"/>
        <v>3000</v>
      </c>
    </row>
    <row r="4064" spans="1:11" ht="15" x14ac:dyDescent="0.2">
      <c r="A4064" s="213" t="s">
        <v>948</v>
      </c>
      <c r="B4064" s="213" t="s">
        <v>804</v>
      </c>
      <c r="C4064" s="214">
        <v>12</v>
      </c>
      <c r="D4064" s="215" t="s">
        <v>25</v>
      </c>
      <c r="E4064" s="188">
        <v>3132</v>
      </c>
      <c r="F4064" s="228" t="s">
        <v>280</v>
      </c>
      <c r="H4064" s="222">
        <v>3000</v>
      </c>
      <c r="I4064" s="222"/>
      <c r="J4064" s="222"/>
      <c r="K4064" s="222">
        <f t="shared" si="1543"/>
        <v>3000</v>
      </c>
    </row>
    <row r="4065" spans="1:11" x14ac:dyDescent="0.2">
      <c r="A4065" s="330" t="s">
        <v>948</v>
      </c>
      <c r="B4065" s="330" t="s">
        <v>804</v>
      </c>
      <c r="C4065" s="285">
        <v>12</v>
      </c>
      <c r="D4065" s="330"/>
      <c r="E4065" s="286">
        <v>32</v>
      </c>
      <c r="F4065" s="287"/>
      <c r="G4065" s="287"/>
      <c r="H4065" s="317">
        <f>H4066+H4069+H4071+H4075</f>
        <v>24200</v>
      </c>
      <c r="I4065" s="317">
        <f>I4066+I4069+I4071+I4075</f>
        <v>0</v>
      </c>
      <c r="J4065" s="317">
        <f>J4066+J4069+J4071+J4075</f>
        <v>3000</v>
      </c>
      <c r="K4065" s="317">
        <f t="shared" si="1543"/>
        <v>27200</v>
      </c>
    </row>
    <row r="4066" spans="1:11" s="152" customFormat="1" x14ac:dyDescent="0.2">
      <c r="A4066" s="326" t="s">
        <v>948</v>
      </c>
      <c r="B4066" s="326" t="s">
        <v>804</v>
      </c>
      <c r="C4066" s="327">
        <v>12</v>
      </c>
      <c r="D4066" s="322"/>
      <c r="E4066" s="187">
        <v>321</v>
      </c>
      <c r="F4066" s="230"/>
      <c r="G4066" s="328"/>
      <c r="H4066" s="199">
        <f>H4067+H4068</f>
        <v>6000</v>
      </c>
      <c r="I4066" s="199">
        <f>I4067+I4068</f>
        <v>0</v>
      </c>
      <c r="J4066" s="199">
        <f>J4067+J4068</f>
        <v>0</v>
      </c>
      <c r="K4066" s="199">
        <f t="shared" si="1543"/>
        <v>6000</v>
      </c>
    </row>
    <row r="4067" spans="1:11" ht="15" x14ac:dyDescent="0.2">
      <c r="A4067" s="213" t="s">
        <v>948</v>
      </c>
      <c r="B4067" s="213" t="s">
        <v>804</v>
      </c>
      <c r="C4067" s="214">
        <v>12</v>
      </c>
      <c r="D4067" s="215" t="s">
        <v>25</v>
      </c>
      <c r="E4067" s="188">
        <v>3211</v>
      </c>
      <c r="F4067" s="228" t="s">
        <v>110</v>
      </c>
      <c r="H4067" s="222">
        <v>5000</v>
      </c>
      <c r="I4067" s="222"/>
      <c r="J4067" s="222"/>
      <c r="K4067" s="222">
        <f t="shared" si="1543"/>
        <v>5000</v>
      </c>
    </row>
    <row r="4068" spans="1:11" ht="30" x14ac:dyDescent="0.2">
      <c r="A4068" s="213" t="s">
        <v>948</v>
      </c>
      <c r="B4068" s="213" t="s">
        <v>804</v>
      </c>
      <c r="C4068" s="214">
        <v>12</v>
      </c>
      <c r="D4068" s="215" t="s">
        <v>25</v>
      </c>
      <c r="E4068" s="188">
        <v>3212</v>
      </c>
      <c r="F4068" s="228" t="s">
        <v>111</v>
      </c>
      <c r="H4068" s="222">
        <v>1000</v>
      </c>
      <c r="I4068" s="222"/>
      <c r="J4068" s="222"/>
      <c r="K4068" s="222">
        <f t="shared" si="1543"/>
        <v>1000</v>
      </c>
    </row>
    <row r="4069" spans="1:11" s="152" customFormat="1" x14ac:dyDescent="0.2">
      <c r="A4069" s="326" t="s">
        <v>948</v>
      </c>
      <c r="B4069" s="326" t="s">
        <v>804</v>
      </c>
      <c r="C4069" s="327">
        <v>12</v>
      </c>
      <c r="D4069" s="322"/>
      <c r="E4069" s="187">
        <v>322</v>
      </c>
      <c r="F4069" s="230"/>
      <c r="G4069" s="328"/>
      <c r="H4069" s="199">
        <f>H4070</f>
        <v>1000</v>
      </c>
      <c r="I4069" s="199">
        <f>I4070</f>
        <v>0</v>
      </c>
      <c r="J4069" s="199">
        <f>J4070</f>
        <v>0</v>
      </c>
      <c r="K4069" s="199">
        <f t="shared" si="1543"/>
        <v>1000</v>
      </c>
    </row>
    <row r="4070" spans="1:11" ht="15" x14ac:dyDescent="0.2">
      <c r="A4070" s="213" t="s">
        <v>948</v>
      </c>
      <c r="B4070" s="213" t="s">
        <v>804</v>
      </c>
      <c r="C4070" s="214">
        <v>12</v>
      </c>
      <c r="D4070" s="215" t="s">
        <v>25</v>
      </c>
      <c r="E4070" s="188">
        <v>3223</v>
      </c>
      <c r="F4070" s="228" t="s">
        <v>115</v>
      </c>
      <c r="H4070" s="222">
        <v>1000</v>
      </c>
      <c r="I4070" s="222"/>
      <c r="J4070" s="222"/>
      <c r="K4070" s="222">
        <f t="shared" si="1543"/>
        <v>1000</v>
      </c>
    </row>
    <row r="4071" spans="1:11" s="152" customFormat="1" x14ac:dyDescent="0.2">
      <c r="A4071" s="326" t="s">
        <v>948</v>
      </c>
      <c r="B4071" s="326" t="s">
        <v>804</v>
      </c>
      <c r="C4071" s="327">
        <v>12</v>
      </c>
      <c r="D4071" s="322"/>
      <c r="E4071" s="187">
        <v>323</v>
      </c>
      <c r="F4071" s="230"/>
      <c r="G4071" s="328"/>
      <c r="H4071" s="199">
        <f>H4072+H4073+H4074</f>
        <v>17100</v>
      </c>
      <c r="I4071" s="199">
        <f>I4072+I4073+I4074</f>
        <v>0</v>
      </c>
      <c r="J4071" s="199">
        <f>J4072+J4073+J4074</f>
        <v>3000</v>
      </c>
      <c r="K4071" s="199">
        <f t="shared" si="1543"/>
        <v>20100</v>
      </c>
    </row>
    <row r="4072" spans="1:11" ht="15" x14ac:dyDescent="0.2">
      <c r="A4072" s="213" t="s">
        <v>948</v>
      </c>
      <c r="B4072" s="213" t="s">
        <v>804</v>
      </c>
      <c r="C4072" s="214">
        <v>12</v>
      </c>
      <c r="D4072" s="215" t="s">
        <v>25</v>
      </c>
      <c r="E4072" s="188">
        <v>3235</v>
      </c>
      <c r="F4072" s="228" t="s">
        <v>42</v>
      </c>
      <c r="H4072" s="222">
        <v>1100</v>
      </c>
      <c r="I4072" s="222"/>
      <c r="J4072" s="222"/>
      <c r="K4072" s="222">
        <f t="shared" si="1543"/>
        <v>1100</v>
      </c>
    </row>
    <row r="4073" spans="1:11" s="152" customFormat="1" x14ac:dyDescent="0.2">
      <c r="A4073" s="213" t="s">
        <v>948</v>
      </c>
      <c r="B4073" s="213" t="s">
        <v>804</v>
      </c>
      <c r="C4073" s="214">
        <v>12</v>
      </c>
      <c r="D4073" s="215" t="s">
        <v>25</v>
      </c>
      <c r="E4073" s="188">
        <v>3237</v>
      </c>
      <c r="F4073" s="228" t="s">
        <v>36</v>
      </c>
      <c r="G4073" s="208"/>
      <c r="H4073" s="222">
        <v>13000</v>
      </c>
      <c r="I4073" s="222"/>
      <c r="J4073" s="222">
        <v>3000</v>
      </c>
      <c r="K4073" s="222">
        <f t="shared" si="1543"/>
        <v>16000</v>
      </c>
    </row>
    <row r="4074" spans="1:11" ht="15" x14ac:dyDescent="0.2">
      <c r="A4074" s="213" t="s">
        <v>948</v>
      </c>
      <c r="B4074" s="213" t="s">
        <v>804</v>
      </c>
      <c r="C4074" s="214">
        <v>12</v>
      </c>
      <c r="D4074" s="215" t="s">
        <v>25</v>
      </c>
      <c r="E4074" s="188">
        <v>3239</v>
      </c>
      <c r="F4074" s="228" t="s">
        <v>41</v>
      </c>
      <c r="H4074" s="222">
        <v>3000</v>
      </c>
      <c r="I4074" s="222"/>
      <c r="J4074" s="222"/>
      <c r="K4074" s="222">
        <f t="shared" si="1543"/>
        <v>3000</v>
      </c>
    </row>
    <row r="4075" spans="1:11" s="152" customFormat="1" x14ac:dyDescent="0.2">
      <c r="A4075" s="326" t="s">
        <v>948</v>
      </c>
      <c r="B4075" s="326" t="s">
        <v>804</v>
      </c>
      <c r="C4075" s="327">
        <v>12</v>
      </c>
      <c r="D4075" s="322"/>
      <c r="E4075" s="187">
        <v>329</v>
      </c>
      <c r="F4075" s="230"/>
      <c r="G4075" s="328"/>
      <c r="H4075" s="199">
        <f>H4076</f>
        <v>100</v>
      </c>
      <c r="I4075" s="199">
        <f>I4076</f>
        <v>0</v>
      </c>
      <c r="J4075" s="199">
        <f>J4076</f>
        <v>0</v>
      </c>
      <c r="K4075" s="199">
        <f t="shared" si="1543"/>
        <v>100</v>
      </c>
    </row>
    <row r="4076" spans="1:11" ht="15" x14ac:dyDescent="0.2">
      <c r="A4076" s="213" t="s">
        <v>948</v>
      </c>
      <c r="B4076" s="213" t="s">
        <v>804</v>
      </c>
      <c r="C4076" s="214">
        <v>12</v>
      </c>
      <c r="D4076" s="215" t="s">
        <v>25</v>
      </c>
      <c r="E4076" s="188">
        <v>3293</v>
      </c>
      <c r="F4076" s="228" t="s">
        <v>124</v>
      </c>
      <c r="H4076" s="222">
        <v>100</v>
      </c>
      <c r="I4076" s="222"/>
      <c r="J4076" s="222"/>
      <c r="K4076" s="222">
        <f t="shared" si="1543"/>
        <v>100</v>
      </c>
    </row>
    <row r="4077" spans="1:11" x14ac:dyDescent="0.2">
      <c r="A4077" s="330" t="s">
        <v>948</v>
      </c>
      <c r="B4077" s="330" t="s">
        <v>804</v>
      </c>
      <c r="C4077" s="285">
        <v>559</v>
      </c>
      <c r="D4077" s="330"/>
      <c r="E4077" s="286">
        <v>31</v>
      </c>
      <c r="F4077" s="287"/>
      <c r="G4077" s="287"/>
      <c r="H4077" s="317">
        <f>H4078+H4080</f>
        <v>93000</v>
      </c>
      <c r="I4077" s="317">
        <f>I4078+I4080</f>
        <v>0</v>
      </c>
      <c r="J4077" s="317">
        <f>J4078+J4080</f>
        <v>0</v>
      </c>
      <c r="K4077" s="317">
        <f t="shared" si="1543"/>
        <v>93000</v>
      </c>
    </row>
    <row r="4078" spans="1:11" s="152" customFormat="1" x14ac:dyDescent="0.2">
      <c r="A4078" s="326" t="s">
        <v>948</v>
      </c>
      <c r="B4078" s="326" t="s">
        <v>804</v>
      </c>
      <c r="C4078" s="327">
        <v>559</v>
      </c>
      <c r="D4078" s="322"/>
      <c r="E4078" s="187">
        <v>311</v>
      </c>
      <c r="F4078" s="230"/>
      <c r="G4078" s="328"/>
      <c r="H4078" s="199">
        <f>H4079</f>
        <v>80000</v>
      </c>
      <c r="I4078" s="199">
        <f>I4079</f>
        <v>0</v>
      </c>
      <c r="J4078" s="199">
        <f>J4079</f>
        <v>0</v>
      </c>
      <c r="K4078" s="199">
        <f t="shared" si="1543"/>
        <v>80000</v>
      </c>
    </row>
    <row r="4079" spans="1:11" ht="15" x14ac:dyDescent="0.2">
      <c r="A4079" s="213" t="s">
        <v>948</v>
      </c>
      <c r="B4079" s="213" t="s">
        <v>804</v>
      </c>
      <c r="C4079" s="214">
        <v>559</v>
      </c>
      <c r="D4079" s="215" t="s">
        <v>25</v>
      </c>
      <c r="E4079" s="188">
        <v>3111</v>
      </c>
      <c r="F4079" s="228" t="s">
        <v>19</v>
      </c>
      <c r="H4079" s="222">
        <v>80000</v>
      </c>
      <c r="I4079" s="222"/>
      <c r="J4079" s="222"/>
      <c r="K4079" s="222">
        <f t="shared" si="1543"/>
        <v>80000</v>
      </c>
    </row>
    <row r="4080" spans="1:11" x14ac:dyDescent="0.2">
      <c r="A4080" s="326" t="s">
        <v>948</v>
      </c>
      <c r="B4080" s="326" t="s">
        <v>804</v>
      </c>
      <c r="C4080" s="327">
        <v>559</v>
      </c>
      <c r="D4080" s="322"/>
      <c r="E4080" s="187">
        <v>313</v>
      </c>
      <c r="F4080" s="230"/>
      <c r="G4080" s="328"/>
      <c r="H4080" s="199">
        <f>H4081</f>
        <v>13000</v>
      </c>
      <c r="I4080" s="199">
        <f>I4081</f>
        <v>0</v>
      </c>
      <c r="J4080" s="199">
        <f>J4081</f>
        <v>0</v>
      </c>
      <c r="K4080" s="199">
        <f t="shared" si="1543"/>
        <v>13000</v>
      </c>
    </row>
    <row r="4081" spans="1:11" ht="15" x14ac:dyDescent="0.2">
      <c r="A4081" s="213" t="s">
        <v>948</v>
      </c>
      <c r="B4081" s="213" t="s">
        <v>804</v>
      </c>
      <c r="C4081" s="214">
        <v>559</v>
      </c>
      <c r="D4081" s="215" t="s">
        <v>25</v>
      </c>
      <c r="E4081" s="188">
        <v>3132</v>
      </c>
      <c r="F4081" s="228" t="s">
        <v>280</v>
      </c>
      <c r="H4081" s="222">
        <v>13000</v>
      </c>
      <c r="I4081" s="222"/>
      <c r="J4081" s="222"/>
      <c r="K4081" s="222">
        <f t="shared" si="1543"/>
        <v>13000</v>
      </c>
    </row>
    <row r="4082" spans="1:11" x14ac:dyDescent="0.2">
      <c r="A4082" s="330" t="s">
        <v>948</v>
      </c>
      <c r="B4082" s="330" t="s">
        <v>804</v>
      </c>
      <c r="C4082" s="285">
        <v>559</v>
      </c>
      <c r="D4082" s="330"/>
      <c r="E4082" s="286">
        <v>32</v>
      </c>
      <c r="F4082" s="287"/>
      <c r="G4082" s="287"/>
      <c r="H4082" s="317">
        <f>H4083+H4086+H4088+H4092</f>
        <v>124700</v>
      </c>
      <c r="I4082" s="317">
        <f>I4083+I4086+I4088+I4092</f>
        <v>0</v>
      </c>
      <c r="J4082" s="317">
        <f>J4083+J4086+J4088+J4092</f>
        <v>16000</v>
      </c>
      <c r="K4082" s="317">
        <f t="shared" si="1543"/>
        <v>140700</v>
      </c>
    </row>
    <row r="4083" spans="1:11" s="152" customFormat="1" x14ac:dyDescent="0.2">
      <c r="A4083" s="326" t="s">
        <v>948</v>
      </c>
      <c r="B4083" s="326" t="s">
        <v>804</v>
      </c>
      <c r="C4083" s="327">
        <v>559</v>
      </c>
      <c r="D4083" s="322"/>
      <c r="E4083" s="187">
        <v>321</v>
      </c>
      <c r="F4083" s="230"/>
      <c r="G4083" s="328"/>
      <c r="H4083" s="199">
        <f>H4084+H4085</f>
        <v>27100</v>
      </c>
      <c r="I4083" s="199">
        <f>I4084+I4085</f>
        <v>0</v>
      </c>
      <c r="J4083" s="199">
        <f>J4084+J4085</f>
        <v>0</v>
      </c>
      <c r="K4083" s="199">
        <f t="shared" si="1543"/>
        <v>27100</v>
      </c>
    </row>
    <row r="4084" spans="1:11" ht="15" x14ac:dyDescent="0.2">
      <c r="A4084" s="213" t="s">
        <v>948</v>
      </c>
      <c r="B4084" s="213" t="s">
        <v>804</v>
      </c>
      <c r="C4084" s="214">
        <v>559</v>
      </c>
      <c r="D4084" s="215" t="s">
        <v>25</v>
      </c>
      <c r="E4084" s="188">
        <v>3211</v>
      </c>
      <c r="F4084" s="228" t="s">
        <v>110</v>
      </c>
      <c r="H4084" s="222">
        <v>24000</v>
      </c>
      <c r="I4084" s="222"/>
      <c r="J4084" s="222"/>
      <c r="K4084" s="222">
        <f t="shared" si="1543"/>
        <v>24000</v>
      </c>
    </row>
    <row r="4085" spans="1:11" ht="30" x14ac:dyDescent="0.2">
      <c r="A4085" s="213" t="s">
        <v>948</v>
      </c>
      <c r="B4085" s="213" t="s">
        <v>804</v>
      </c>
      <c r="C4085" s="214">
        <v>559</v>
      </c>
      <c r="D4085" s="215" t="s">
        <v>25</v>
      </c>
      <c r="E4085" s="188">
        <v>3212</v>
      </c>
      <c r="F4085" s="228" t="s">
        <v>111</v>
      </c>
      <c r="H4085" s="222">
        <v>3100</v>
      </c>
      <c r="I4085" s="222"/>
      <c r="J4085" s="222"/>
      <c r="K4085" s="222">
        <f t="shared" si="1543"/>
        <v>3100</v>
      </c>
    </row>
    <row r="4086" spans="1:11" s="152" customFormat="1" x14ac:dyDescent="0.2">
      <c r="A4086" s="326" t="s">
        <v>948</v>
      </c>
      <c r="B4086" s="326" t="s">
        <v>804</v>
      </c>
      <c r="C4086" s="327">
        <v>559</v>
      </c>
      <c r="D4086" s="322"/>
      <c r="E4086" s="187">
        <v>322</v>
      </c>
      <c r="F4086" s="230"/>
      <c r="G4086" s="328"/>
      <c r="H4086" s="199">
        <f>H4087</f>
        <v>2600</v>
      </c>
      <c r="I4086" s="199">
        <f>I4087</f>
        <v>0</v>
      </c>
      <c r="J4086" s="199">
        <f>J4087</f>
        <v>0</v>
      </c>
      <c r="K4086" s="199">
        <f t="shared" si="1543"/>
        <v>2600</v>
      </c>
    </row>
    <row r="4087" spans="1:11" ht="15" x14ac:dyDescent="0.2">
      <c r="A4087" s="213" t="s">
        <v>948</v>
      </c>
      <c r="B4087" s="213" t="s">
        <v>804</v>
      </c>
      <c r="C4087" s="214">
        <v>559</v>
      </c>
      <c r="D4087" s="215" t="s">
        <v>25</v>
      </c>
      <c r="E4087" s="188">
        <v>3223</v>
      </c>
      <c r="F4087" s="228" t="s">
        <v>115</v>
      </c>
      <c r="H4087" s="222">
        <v>2600</v>
      </c>
      <c r="I4087" s="222"/>
      <c r="J4087" s="222"/>
      <c r="K4087" s="222">
        <f t="shared" si="1543"/>
        <v>2600</v>
      </c>
    </row>
    <row r="4088" spans="1:11" x14ac:dyDescent="0.2">
      <c r="A4088" s="326" t="s">
        <v>948</v>
      </c>
      <c r="B4088" s="326" t="s">
        <v>804</v>
      </c>
      <c r="C4088" s="327">
        <v>559</v>
      </c>
      <c r="D4088" s="322"/>
      <c r="E4088" s="187">
        <v>323</v>
      </c>
      <c r="F4088" s="230"/>
      <c r="G4088" s="328"/>
      <c r="H4088" s="199">
        <f>H4089+H4090+H4091</f>
        <v>94000</v>
      </c>
      <c r="I4088" s="199">
        <f>I4089+I4090+I4091</f>
        <v>0</v>
      </c>
      <c r="J4088" s="199">
        <f>J4089+J4090+J4091</f>
        <v>16000</v>
      </c>
      <c r="K4088" s="199">
        <f t="shared" si="1543"/>
        <v>110000</v>
      </c>
    </row>
    <row r="4089" spans="1:11" s="152" customFormat="1" x14ac:dyDescent="0.2">
      <c r="A4089" s="213" t="s">
        <v>948</v>
      </c>
      <c r="B4089" s="213" t="s">
        <v>804</v>
      </c>
      <c r="C4089" s="214">
        <v>559</v>
      </c>
      <c r="D4089" s="215" t="s">
        <v>25</v>
      </c>
      <c r="E4089" s="188">
        <v>3235</v>
      </c>
      <c r="F4089" s="228" t="s">
        <v>42</v>
      </c>
      <c r="G4089" s="208"/>
      <c r="H4089" s="222">
        <v>6000</v>
      </c>
      <c r="I4089" s="222"/>
      <c r="J4089" s="222"/>
      <c r="K4089" s="222">
        <f t="shared" si="1543"/>
        <v>6000</v>
      </c>
    </row>
    <row r="4090" spans="1:11" ht="15" x14ac:dyDescent="0.2">
      <c r="A4090" s="213" t="s">
        <v>948</v>
      </c>
      <c r="B4090" s="213" t="s">
        <v>804</v>
      </c>
      <c r="C4090" s="214">
        <v>559</v>
      </c>
      <c r="D4090" s="215" t="s">
        <v>25</v>
      </c>
      <c r="E4090" s="188">
        <v>3237</v>
      </c>
      <c r="F4090" s="228" t="s">
        <v>36</v>
      </c>
      <c r="H4090" s="222">
        <v>73000</v>
      </c>
      <c r="I4090" s="222"/>
      <c r="J4090" s="222">
        <v>16000</v>
      </c>
      <c r="K4090" s="222">
        <f t="shared" si="1543"/>
        <v>89000</v>
      </c>
    </row>
    <row r="4091" spans="1:11" s="152" customFormat="1" x14ac:dyDescent="0.2">
      <c r="A4091" s="213" t="s">
        <v>948</v>
      </c>
      <c r="B4091" s="213" t="s">
        <v>804</v>
      </c>
      <c r="C4091" s="214">
        <v>559</v>
      </c>
      <c r="D4091" s="215" t="s">
        <v>25</v>
      </c>
      <c r="E4091" s="188">
        <v>3239</v>
      </c>
      <c r="F4091" s="228" t="s">
        <v>41</v>
      </c>
      <c r="G4091" s="208"/>
      <c r="H4091" s="222">
        <v>15000</v>
      </c>
      <c r="I4091" s="222"/>
      <c r="J4091" s="222"/>
      <c r="K4091" s="222">
        <f t="shared" si="1543"/>
        <v>15000</v>
      </c>
    </row>
    <row r="4092" spans="1:11" x14ac:dyDescent="0.2">
      <c r="A4092" s="326" t="s">
        <v>948</v>
      </c>
      <c r="B4092" s="326" t="s">
        <v>804</v>
      </c>
      <c r="C4092" s="327">
        <v>559</v>
      </c>
      <c r="D4092" s="322"/>
      <c r="E4092" s="187">
        <v>329</v>
      </c>
      <c r="F4092" s="230"/>
      <c r="G4092" s="328"/>
      <c r="H4092" s="199">
        <f>H4093</f>
        <v>1000</v>
      </c>
      <c r="I4092" s="199">
        <f>I4093</f>
        <v>0</v>
      </c>
      <c r="J4092" s="199">
        <f>J4093</f>
        <v>0</v>
      </c>
      <c r="K4092" s="199">
        <f t="shared" si="1543"/>
        <v>1000</v>
      </c>
    </row>
    <row r="4093" spans="1:11" ht="15" x14ac:dyDescent="0.2">
      <c r="A4093" s="213" t="s">
        <v>948</v>
      </c>
      <c r="B4093" s="213" t="s">
        <v>804</v>
      </c>
      <c r="C4093" s="214">
        <v>559</v>
      </c>
      <c r="D4093" s="215" t="s">
        <v>25</v>
      </c>
      <c r="E4093" s="188">
        <v>3293</v>
      </c>
      <c r="F4093" s="228" t="s">
        <v>124</v>
      </c>
      <c r="H4093" s="222">
        <v>1000</v>
      </c>
      <c r="I4093" s="222"/>
      <c r="J4093" s="222"/>
      <c r="K4093" s="222">
        <f t="shared" si="1543"/>
        <v>1000</v>
      </c>
    </row>
    <row r="4094" spans="1:11" s="152" customFormat="1" ht="47.25" x14ac:dyDescent="0.2">
      <c r="A4094" s="296" t="s">
        <v>948</v>
      </c>
      <c r="B4094" s="296" t="s">
        <v>806</v>
      </c>
      <c r="C4094" s="296"/>
      <c r="D4094" s="296"/>
      <c r="E4094" s="297"/>
      <c r="F4094" s="299" t="s">
        <v>805</v>
      </c>
      <c r="G4094" s="300" t="s">
        <v>690</v>
      </c>
      <c r="H4094" s="301">
        <f>H4095+H4100+H4109+H4112+H4117+H4126+H4129+H4134+H4143</f>
        <v>590000</v>
      </c>
      <c r="I4094" s="301">
        <f>I4095+I4100+I4109+I4112+I4117+I4126+I4129+I4134+I4143</f>
        <v>0</v>
      </c>
      <c r="J4094" s="301">
        <f>J4095+J4100+J4109+J4112+J4117+J4126+J4129+J4134+J4143</f>
        <v>0</v>
      </c>
      <c r="K4094" s="301">
        <f t="shared" si="1543"/>
        <v>590000</v>
      </c>
    </row>
    <row r="4095" spans="1:11" x14ac:dyDescent="0.2">
      <c r="A4095" s="330" t="s">
        <v>948</v>
      </c>
      <c r="B4095" s="330" t="s">
        <v>806</v>
      </c>
      <c r="C4095" s="285">
        <v>12</v>
      </c>
      <c r="D4095" s="330"/>
      <c r="E4095" s="286">
        <v>31</v>
      </c>
      <c r="F4095" s="287"/>
      <c r="G4095" s="287"/>
      <c r="H4095" s="317">
        <f>H4096+H4098</f>
        <v>19000</v>
      </c>
      <c r="I4095" s="317">
        <f>I4096+I4098</f>
        <v>0</v>
      </c>
      <c r="J4095" s="317">
        <f>J4096+J4098</f>
        <v>0</v>
      </c>
      <c r="K4095" s="317">
        <f t="shared" si="1543"/>
        <v>19000</v>
      </c>
    </row>
    <row r="4096" spans="1:11" x14ac:dyDescent="0.2">
      <c r="A4096" s="326" t="s">
        <v>948</v>
      </c>
      <c r="B4096" s="326" t="s">
        <v>806</v>
      </c>
      <c r="C4096" s="327">
        <v>12</v>
      </c>
      <c r="D4096" s="322"/>
      <c r="E4096" s="187">
        <v>311</v>
      </c>
      <c r="F4096" s="230"/>
      <c r="G4096" s="328"/>
      <c r="H4096" s="199">
        <f>H4097</f>
        <v>16000</v>
      </c>
      <c r="I4096" s="199">
        <f>I4097</f>
        <v>0</v>
      </c>
      <c r="J4096" s="199">
        <f>J4097</f>
        <v>0</v>
      </c>
      <c r="K4096" s="199">
        <f t="shared" si="1543"/>
        <v>16000</v>
      </c>
    </row>
    <row r="4097" spans="1:11" ht="15" x14ac:dyDescent="0.2">
      <c r="A4097" s="213" t="s">
        <v>948</v>
      </c>
      <c r="B4097" s="213" t="s">
        <v>806</v>
      </c>
      <c r="C4097" s="214">
        <v>12</v>
      </c>
      <c r="D4097" s="215" t="s">
        <v>25</v>
      </c>
      <c r="E4097" s="188">
        <v>3111</v>
      </c>
      <c r="F4097" s="228" t="s">
        <v>19</v>
      </c>
      <c r="H4097" s="222">
        <v>16000</v>
      </c>
      <c r="I4097" s="222"/>
      <c r="J4097" s="222"/>
      <c r="K4097" s="222">
        <f t="shared" si="1543"/>
        <v>16000</v>
      </c>
    </row>
    <row r="4098" spans="1:11" x14ac:dyDescent="0.2">
      <c r="A4098" s="326" t="s">
        <v>948</v>
      </c>
      <c r="B4098" s="326" t="s">
        <v>806</v>
      </c>
      <c r="C4098" s="327">
        <v>12</v>
      </c>
      <c r="D4098" s="322"/>
      <c r="E4098" s="187">
        <v>313</v>
      </c>
      <c r="F4098" s="230"/>
      <c r="G4098" s="328"/>
      <c r="H4098" s="199">
        <f>H4099</f>
        <v>3000</v>
      </c>
      <c r="I4098" s="199">
        <f>I4099</f>
        <v>0</v>
      </c>
      <c r="J4098" s="199">
        <f>J4099</f>
        <v>0</v>
      </c>
      <c r="K4098" s="199">
        <f t="shared" si="1543"/>
        <v>3000</v>
      </c>
    </row>
    <row r="4099" spans="1:11" s="152" customFormat="1" x14ac:dyDescent="0.2">
      <c r="A4099" s="213" t="s">
        <v>948</v>
      </c>
      <c r="B4099" s="213" t="s">
        <v>806</v>
      </c>
      <c r="C4099" s="214">
        <v>12</v>
      </c>
      <c r="D4099" s="215" t="s">
        <v>25</v>
      </c>
      <c r="E4099" s="188">
        <v>3132</v>
      </c>
      <c r="F4099" s="228" t="s">
        <v>280</v>
      </c>
      <c r="G4099" s="208"/>
      <c r="H4099" s="222">
        <v>3000</v>
      </c>
      <c r="I4099" s="222"/>
      <c r="J4099" s="222"/>
      <c r="K4099" s="222">
        <f t="shared" ref="K4099:K4162" si="1550">H4099-I4099+J4099</f>
        <v>3000</v>
      </c>
    </row>
    <row r="4100" spans="1:11" x14ac:dyDescent="0.2">
      <c r="A4100" s="330" t="s">
        <v>948</v>
      </c>
      <c r="B4100" s="330" t="s">
        <v>806</v>
      </c>
      <c r="C4100" s="285">
        <v>12</v>
      </c>
      <c r="D4100" s="330"/>
      <c r="E4100" s="286">
        <v>32</v>
      </c>
      <c r="F4100" s="287"/>
      <c r="G4100" s="287"/>
      <c r="H4100" s="317">
        <f>H4101+H4103+H4107</f>
        <v>70000</v>
      </c>
      <c r="I4100" s="317">
        <f>I4101+I4103+I4107</f>
        <v>0</v>
      </c>
      <c r="J4100" s="317">
        <f>J4101+J4103+J4107</f>
        <v>0</v>
      </c>
      <c r="K4100" s="317">
        <f t="shared" si="1550"/>
        <v>70000</v>
      </c>
    </row>
    <row r="4101" spans="1:11" x14ac:dyDescent="0.2">
      <c r="A4101" s="326" t="s">
        <v>948</v>
      </c>
      <c r="B4101" s="326" t="s">
        <v>806</v>
      </c>
      <c r="C4101" s="327">
        <v>12</v>
      </c>
      <c r="D4101" s="322"/>
      <c r="E4101" s="187">
        <v>321</v>
      </c>
      <c r="F4101" s="230"/>
      <c r="G4101" s="328"/>
      <c r="H4101" s="199">
        <f>H4102</f>
        <v>7500</v>
      </c>
      <c r="I4101" s="199">
        <f>I4102</f>
        <v>0</v>
      </c>
      <c r="J4101" s="199">
        <f>J4102</f>
        <v>0</v>
      </c>
      <c r="K4101" s="199">
        <f t="shared" si="1550"/>
        <v>7500</v>
      </c>
    </row>
    <row r="4102" spans="1:11" s="152" customFormat="1" x14ac:dyDescent="0.2">
      <c r="A4102" s="213" t="s">
        <v>948</v>
      </c>
      <c r="B4102" s="213" t="s">
        <v>806</v>
      </c>
      <c r="C4102" s="214">
        <v>12</v>
      </c>
      <c r="D4102" s="215" t="s">
        <v>25</v>
      </c>
      <c r="E4102" s="188">
        <v>3211</v>
      </c>
      <c r="F4102" s="228" t="s">
        <v>110</v>
      </c>
      <c r="G4102" s="208"/>
      <c r="H4102" s="222">
        <v>7500</v>
      </c>
      <c r="I4102" s="222"/>
      <c r="J4102" s="222"/>
      <c r="K4102" s="222">
        <f t="shared" si="1550"/>
        <v>7500</v>
      </c>
    </row>
    <row r="4103" spans="1:11" x14ac:dyDescent="0.2">
      <c r="A4103" s="326" t="s">
        <v>948</v>
      </c>
      <c r="B4103" s="326" t="s">
        <v>806</v>
      </c>
      <c r="C4103" s="327">
        <v>12</v>
      </c>
      <c r="D4103" s="322"/>
      <c r="E4103" s="187">
        <v>323</v>
      </c>
      <c r="F4103" s="230"/>
      <c r="G4103" s="328"/>
      <c r="H4103" s="199">
        <f>H4104+H4105+H4106</f>
        <v>59000</v>
      </c>
      <c r="I4103" s="199">
        <f>I4104+I4105+I4106</f>
        <v>0</v>
      </c>
      <c r="J4103" s="199">
        <f>J4104+J4105+J4106</f>
        <v>0</v>
      </c>
      <c r="K4103" s="199">
        <f t="shared" si="1550"/>
        <v>59000</v>
      </c>
    </row>
    <row r="4104" spans="1:11" ht="15" x14ac:dyDescent="0.2">
      <c r="A4104" s="213" t="s">
        <v>948</v>
      </c>
      <c r="B4104" s="213" t="s">
        <v>806</v>
      </c>
      <c r="C4104" s="214">
        <v>12</v>
      </c>
      <c r="D4104" s="215" t="s">
        <v>25</v>
      </c>
      <c r="E4104" s="188">
        <v>3233</v>
      </c>
      <c r="F4104" s="228" t="s">
        <v>119</v>
      </c>
      <c r="H4104" s="222">
        <v>2000</v>
      </c>
      <c r="I4104" s="222"/>
      <c r="J4104" s="222"/>
      <c r="K4104" s="222">
        <f t="shared" si="1550"/>
        <v>2000</v>
      </c>
    </row>
    <row r="4105" spans="1:11" s="152" customFormat="1" x14ac:dyDescent="0.2">
      <c r="A4105" s="213" t="s">
        <v>948</v>
      </c>
      <c r="B4105" s="213" t="s">
        <v>806</v>
      </c>
      <c r="C4105" s="214">
        <v>12</v>
      </c>
      <c r="D4105" s="215" t="s">
        <v>25</v>
      </c>
      <c r="E4105" s="188">
        <v>3235</v>
      </c>
      <c r="F4105" s="228" t="s">
        <v>42</v>
      </c>
      <c r="G4105" s="208"/>
      <c r="H4105" s="222">
        <v>2000</v>
      </c>
      <c r="I4105" s="222"/>
      <c r="J4105" s="222"/>
      <c r="K4105" s="222">
        <f t="shared" si="1550"/>
        <v>2000</v>
      </c>
    </row>
    <row r="4106" spans="1:11" ht="15" x14ac:dyDescent="0.2">
      <c r="A4106" s="213" t="s">
        <v>948</v>
      </c>
      <c r="B4106" s="213" t="s">
        <v>806</v>
      </c>
      <c r="C4106" s="214">
        <v>12</v>
      </c>
      <c r="D4106" s="215" t="s">
        <v>25</v>
      </c>
      <c r="E4106" s="188">
        <v>3237</v>
      </c>
      <c r="F4106" s="228" t="s">
        <v>36</v>
      </c>
      <c r="H4106" s="222">
        <v>55000</v>
      </c>
      <c r="I4106" s="222"/>
      <c r="J4106" s="222"/>
      <c r="K4106" s="222">
        <f t="shared" si="1550"/>
        <v>55000</v>
      </c>
    </row>
    <row r="4107" spans="1:11" s="152" customFormat="1" x14ac:dyDescent="0.2">
      <c r="A4107" s="326" t="s">
        <v>948</v>
      </c>
      <c r="B4107" s="326" t="s">
        <v>806</v>
      </c>
      <c r="C4107" s="327">
        <v>12</v>
      </c>
      <c r="D4107" s="322"/>
      <c r="E4107" s="187">
        <v>329</v>
      </c>
      <c r="F4107" s="230"/>
      <c r="G4107" s="328"/>
      <c r="H4107" s="199">
        <f>H4108</f>
        <v>3500</v>
      </c>
      <c r="I4107" s="199">
        <f>I4108</f>
        <v>0</v>
      </c>
      <c r="J4107" s="199">
        <f>J4108</f>
        <v>0</v>
      </c>
      <c r="K4107" s="199">
        <f t="shared" si="1550"/>
        <v>3500</v>
      </c>
    </row>
    <row r="4108" spans="1:11" ht="15" x14ac:dyDescent="0.2">
      <c r="A4108" s="213" t="s">
        <v>948</v>
      </c>
      <c r="B4108" s="213" t="s">
        <v>806</v>
      </c>
      <c r="C4108" s="214">
        <v>12</v>
      </c>
      <c r="D4108" s="215" t="s">
        <v>25</v>
      </c>
      <c r="E4108" s="188">
        <v>3293</v>
      </c>
      <c r="F4108" s="228" t="s">
        <v>124</v>
      </c>
      <c r="H4108" s="222">
        <v>3500</v>
      </c>
      <c r="I4108" s="222"/>
      <c r="J4108" s="222"/>
      <c r="K4108" s="222">
        <f t="shared" si="1550"/>
        <v>3500</v>
      </c>
    </row>
    <row r="4109" spans="1:11" x14ac:dyDescent="0.2">
      <c r="A4109" s="330" t="s">
        <v>948</v>
      </c>
      <c r="B4109" s="330" t="s">
        <v>806</v>
      </c>
      <c r="C4109" s="285">
        <v>12</v>
      </c>
      <c r="D4109" s="330"/>
      <c r="E4109" s="286">
        <v>41</v>
      </c>
      <c r="F4109" s="287"/>
      <c r="G4109" s="287"/>
      <c r="H4109" s="317">
        <f t="shared" ref="H4109:J4110" si="1551">H4110</f>
        <v>1000</v>
      </c>
      <c r="I4109" s="317">
        <f t="shared" si="1551"/>
        <v>0</v>
      </c>
      <c r="J4109" s="317">
        <f t="shared" si="1551"/>
        <v>0</v>
      </c>
      <c r="K4109" s="317">
        <f t="shared" si="1550"/>
        <v>1000</v>
      </c>
    </row>
    <row r="4110" spans="1:11" s="152" customFormat="1" x14ac:dyDescent="0.2">
      <c r="A4110" s="326" t="s">
        <v>948</v>
      </c>
      <c r="B4110" s="326" t="s">
        <v>806</v>
      </c>
      <c r="C4110" s="327">
        <v>12</v>
      </c>
      <c r="D4110" s="322"/>
      <c r="E4110" s="187">
        <v>412</v>
      </c>
      <c r="F4110" s="230"/>
      <c r="G4110" s="328"/>
      <c r="H4110" s="199">
        <f t="shared" si="1551"/>
        <v>1000</v>
      </c>
      <c r="I4110" s="199">
        <f t="shared" si="1551"/>
        <v>0</v>
      </c>
      <c r="J4110" s="199">
        <f t="shared" si="1551"/>
        <v>0</v>
      </c>
      <c r="K4110" s="199">
        <f t="shared" si="1550"/>
        <v>1000</v>
      </c>
    </row>
    <row r="4111" spans="1:11" ht="15" x14ac:dyDescent="0.2">
      <c r="A4111" s="213" t="s">
        <v>948</v>
      </c>
      <c r="B4111" s="213" t="s">
        <v>806</v>
      </c>
      <c r="C4111" s="214">
        <v>12</v>
      </c>
      <c r="D4111" s="215" t="s">
        <v>25</v>
      </c>
      <c r="E4111" s="188">
        <v>4126</v>
      </c>
      <c r="F4111" s="228" t="s">
        <v>4</v>
      </c>
      <c r="H4111" s="222">
        <v>1000</v>
      </c>
      <c r="I4111" s="222"/>
      <c r="J4111" s="222"/>
      <c r="K4111" s="222">
        <f t="shared" si="1550"/>
        <v>1000</v>
      </c>
    </row>
    <row r="4112" spans="1:11" x14ac:dyDescent="0.2">
      <c r="A4112" s="330" t="s">
        <v>948</v>
      </c>
      <c r="B4112" s="330" t="s">
        <v>806</v>
      </c>
      <c r="C4112" s="285">
        <v>51</v>
      </c>
      <c r="D4112" s="330"/>
      <c r="E4112" s="286">
        <v>31</v>
      </c>
      <c r="F4112" s="287"/>
      <c r="G4112" s="287"/>
      <c r="H4112" s="317">
        <f>H4113+H4115</f>
        <v>15000</v>
      </c>
      <c r="I4112" s="317">
        <f>I4113+I4115</f>
        <v>0</v>
      </c>
      <c r="J4112" s="317">
        <f>J4113+J4115</f>
        <v>0</v>
      </c>
      <c r="K4112" s="317">
        <f t="shared" si="1550"/>
        <v>15000</v>
      </c>
    </row>
    <row r="4113" spans="1:11" x14ac:dyDescent="0.2">
      <c r="A4113" s="326" t="s">
        <v>948</v>
      </c>
      <c r="B4113" s="326" t="s">
        <v>806</v>
      </c>
      <c r="C4113" s="327">
        <v>51</v>
      </c>
      <c r="D4113" s="322"/>
      <c r="E4113" s="187">
        <v>311</v>
      </c>
      <c r="F4113" s="230"/>
      <c r="G4113" s="328"/>
      <c r="H4113" s="199">
        <f>H4114</f>
        <v>12500</v>
      </c>
      <c r="I4113" s="199">
        <f>I4114</f>
        <v>0</v>
      </c>
      <c r="J4113" s="199">
        <f>J4114</f>
        <v>0</v>
      </c>
      <c r="K4113" s="199">
        <f t="shared" si="1550"/>
        <v>12500</v>
      </c>
    </row>
    <row r="4114" spans="1:11" ht="15" x14ac:dyDescent="0.2">
      <c r="A4114" s="213" t="s">
        <v>948</v>
      </c>
      <c r="B4114" s="213" t="s">
        <v>806</v>
      </c>
      <c r="C4114" s="214">
        <v>51</v>
      </c>
      <c r="D4114" s="215" t="s">
        <v>25</v>
      </c>
      <c r="E4114" s="188">
        <v>3111</v>
      </c>
      <c r="F4114" s="228" t="s">
        <v>19</v>
      </c>
      <c r="H4114" s="222">
        <v>12500</v>
      </c>
      <c r="I4114" s="222"/>
      <c r="J4114" s="222"/>
      <c r="K4114" s="222">
        <f t="shared" si="1550"/>
        <v>12500</v>
      </c>
    </row>
    <row r="4115" spans="1:11" s="152" customFormat="1" x14ac:dyDescent="0.2">
      <c r="A4115" s="326" t="s">
        <v>948</v>
      </c>
      <c r="B4115" s="326" t="s">
        <v>806</v>
      </c>
      <c r="C4115" s="327">
        <v>51</v>
      </c>
      <c r="D4115" s="322"/>
      <c r="E4115" s="187">
        <v>313</v>
      </c>
      <c r="F4115" s="230"/>
      <c r="G4115" s="328"/>
      <c r="H4115" s="199">
        <f>H4116</f>
        <v>2500</v>
      </c>
      <c r="I4115" s="199">
        <f>I4116</f>
        <v>0</v>
      </c>
      <c r="J4115" s="199">
        <f>J4116</f>
        <v>0</v>
      </c>
      <c r="K4115" s="199">
        <f t="shared" si="1550"/>
        <v>2500</v>
      </c>
    </row>
    <row r="4116" spans="1:11" ht="15" x14ac:dyDescent="0.2">
      <c r="A4116" s="213" t="s">
        <v>948</v>
      </c>
      <c r="B4116" s="213" t="s">
        <v>806</v>
      </c>
      <c r="C4116" s="214">
        <v>51</v>
      </c>
      <c r="D4116" s="215" t="s">
        <v>25</v>
      </c>
      <c r="E4116" s="188">
        <v>3132</v>
      </c>
      <c r="F4116" s="228" t="s">
        <v>280</v>
      </c>
      <c r="H4116" s="222">
        <v>2500</v>
      </c>
      <c r="I4116" s="222"/>
      <c r="J4116" s="222"/>
      <c r="K4116" s="222">
        <f t="shared" si="1550"/>
        <v>2500</v>
      </c>
    </row>
    <row r="4117" spans="1:11" x14ac:dyDescent="0.2">
      <c r="A4117" s="330" t="s">
        <v>948</v>
      </c>
      <c r="B4117" s="330" t="s">
        <v>806</v>
      </c>
      <c r="C4117" s="285">
        <v>51</v>
      </c>
      <c r="D4117" s="330"/>
      <c r="E4117" s="286">
        <v>32</v>
      </c>
      <c r="F4117" s="287"/>
      <c r="G4117" s="287"/>
      <c r="H4117" s="317">
        <f>H4118+H4120+H4124</f>
        <v>25000</v>
      </c>
      <c r="I4117" s="317">
        <f>I4118+I4120+I4124</f>
        <v>0</v>
      </c>
      <c r="J4117" s="317">
        <f>J4118+J4120+J4124</f>
        <v>0</v>
      </c>
      <c r="K4117" s="317">
        <f t="shared" si="1550"/>
        <v>25000</v>
      </c>
    </row>
    <row r="4118" spans="1:11" s="152" customFormat="1" x14ac:dyDescent="0.2">
      <c r="A4118" s="326" t="s">
        <v>948</v>
      </c>
      <c r="B4118" s="326" t="s">
        <v>806</v>
      </c>
      <c r="C4118" s="327">
        <v>51</v>
      </c>
      <c r="D4118" s="322"/>
      <c r="E4118" s="187">
        <v>321</v>
      </c>
      <c r="F4118" s="230"/>
      <c r="G4118" s="328"/>
      <c r="H4118" s="199">
        <f>H4119</f>
        <v>10000</v>
      </c>
      <c r="I4118" s="199">
        <f>I4119</f>
        <v>0</v>
      </c>
      <c r="J4118" s="199">
        <f>J4119</f>
        <v>0</v>
      </c>
      <c r="K4118" s="199">
        <f t="shared" si="1550"/>
        <v>10000</v>
      </c>
    </row>
    <row r="4119" spans="1:11" ht="15" x14ac:dyDescent="0.2">
      <c r="A4119" s="213" t="s">
        <v>948</v>
      </c>
      <c r="B4119" s="213" t="s">
        <v>806</v>
      </c>
      <c r="C4119" s="214">
        <v>51</v>
      </c>
      <c r="D4119" s="215" t="s">
        <v>25</v>
      </c>
      <c r="E4119" s="188">
        <v>3211</v>
      </c>
      <c r="F4119" s="228" t="s">
        <v>110</v>
      </c>
      <c r="H4119" s="222">
        <v>10000</v>
      </c>
      <c r="I4119" s="222"/>
      <c r="J4119" s="222"/>
      <c r="K4119" s="222">
        <f t="shared" si="1550"/>
        <v>10000</v>
      </c>
    </row>
    <row r="4120" spans="1:11" s="179" customFormat="1" x14ac:dyDescent="0.2">
      <c r="A4120" s="326" t="s">
        <v>948</v>
      </c>
      <c r="B4120" s="326" t="s">
        <v>806</v>
      </c>
      <c r="C4120" s="327">
        <v>51</v>
      </c>
      <c r="D4120" s="322"/>
      <c r="E4120" s="187">
        <v>323</v>
      </c>
      <c r="F4120" s="230"/>
      <c r="G4120" s="328"/>
      <c r="H4120" s="199">
        <f>H4121+H4122+H4123</f>
        <v>8000</v>
      </c>
      <c r="I4120" s="199">
        <f>I4121+I4122+I4123</f>
        <v>0</v>
      </c>
      <c r="J4120" s="199">
        <f>J4121+J4122+J4123</f>
        <v>0</v>
      </c>
      <c r="K4120" s="199">
        <f t="shared" si="1550"/>
        <v>8000</v>
      </c>
    </row>
    <row r="4121" spans="1:11" s="152" customFormat="1" x14ac:dyDescent="0.2">
      <c r="A4121" s="213" t="s">
        <v>948</v>
      </c>
      <c r="B4121" s="213" t="s">
        <v>806</v>
      </c>
      <c r="C4121" s="214">
        <v>51</v>
      </c>
      <c r="D4121" s="215" t="s">
        <v>25</v>
      </c>
      <c r="E4121" s="188">
        <v>3233</v>
      </c>
      <c r="F4121" s="228" t="s">
        <v>119</v>
      </c>
      <c r="G4121" s="208"/>
      <c r="H4121" s="222">
        <v>2000</v>
      </c>
      <c r="I4121" s="222"/>
      <c r="J4121" s="222"/>
      <c r="K4121" s="222">
        <f t="shared" si="1550"/>
        <v>2000</v>
      </c>
    </row>
    <row r="4122" spans="1:11" ht="15" x14ac:dyDescent="0.2">
      <c r="A4122" s="213" t="s">
        <v>948</v>
      </c>
      <c r="B4122" s="213" t="s">
        <v>806</v>
      </c>
      <c r="C4122" s="214">
        <v>51</v>
      </c>
      <c r="D4122" s="215" t="s">
        <v>25</v>
      </c>
      <c r="E4122" s="188">
        <v>3235</v>
      </c>
      <c r="F4122" s="228" t="s">
        <v>42</v>
      </c>
      <c r="H4122" s="222">
        <v>2000</v>
      </c>
      <c r="I4122" s="222"/>
      <c r="J4122" s="222"/>
      <c r="K4122" s="222">
        <f t="shared" si="1550"/>
        <v>2000</v>
      </c>
    </row>
    <row r="4123" spans="1:11" s="152" customFormat="1" x14ac:dyDescent="0.2">
      <c r="A4123" s="213" t="s">
        <v>948</v>
      </c>
      <c r="B4123" s="213" t="s">
        <v>806</v>
      </c>
      <c r="C4123" s="214">
        <v>51</v>
      </c>
      <c r="D4123" s="215" t="s">
        <v>25</v>
      </c>
      <c r="E4123" s="188">
        <v>3237</v>
      </c>
      <c r="F4123" s="228" t="s">
        <v>36</v>
      </c>
      <c r="G4123" s="208"/>
      <c r="H4123" s="222">
        <v>4000</v>
      </c>
      <c r="I4123" s="222"/>
      <c r="J4123" s="222"/>
      <c r="K4123" s="222">
        <f t="shared" si="1550"/>
        <v>4000</v>
      </c>
    </row>
    <row r="4124" spans="1:11" x14ac:dyDescent="0.2">
      <c r="A4124" s="326" t="s">
        <v>948</v>
      </c>
      <c r="B4124" s="326" t="s">
        <v>806</v>
      </c>
      <c r="C4124" s="327">
        <v>51</v>
      </c>
      <c r="D4124" s="322"/>
      <c r="E4124" s="187">
        <v>329</v>
      </c>
      <c r="F4124" s="230"/>
      <c r="G4124" s="328"/>
      <c r="H4124" s="199">
        <f>H4125</f>
        <v>7000</v>
      </c>
      <c r="I4124" s="199">
        <f>I4125</f>
        <v>0</v>
      </c>
      <c r="J4124" s="199">
        <f>J4125</f>
        <v>0</v>
      </c>
      <c r="K4124" s="199">
        <f t="shared" si="1550"/>
        <v>7000</v>
      </c>
    </row>
    <row r="4125" spans="1:11" s="152" customFormat="1" x14ac:dyDescent="0.2">
      <c r="A4125" s="213" t="s">
        <v>948</v>
      </c>
      <c r="B4125" s="213" t="s">
        <v>806</v>
      </c>
      <c r="C4125" s="214">
        <v>51</v>
      </c>
      <c r="D4125" s="215" t="s">
        <v>25</v>
      </c>
      <c r="E4125" s="188">
        <v>3293</v>
      </c>
      <c r="F4125" s="228" t="s">
        <v>124</v>
      </c>
      <c r="G4125" s="208"/>
      <c r="H4125" s="222">
        <v>7000</v>
      </c>
      <c r="I4125" s="222"/>
      <c r="J4125" s="222"/>
      <c r="K4125" s="222">
        <f t="shared" si="1550"/>
        <v>7000</v>
      </c>
    </row>
    <row r="4126" spans="1:11" x14ac:dyDescent="0.2">
      <c r="A4126" s="330" t="s">
        <v>948</v>
      </c>
      <c r="B4126" s="330" t="s">
        <v>806</v>
      </c>
      <c r="C4126" s="285">
        <v>51</v>
      </c>
      <c r="D4126" s="330"/>
      <c r="E4126" s="286">
        <v>41</v>
      </c>
      <c r="F4126" s="287"/>
      <c r="G4126" s="287"/>
      <c r="H4126" s="317">
        <f t="shared" ref="H4126:J4127" si="1552">H4127</f>
        <v>30000</v>
      </c>
      <c r="I4126" s="317">
        <f t="shared" si="1552"/>
        <v>0</v>
      </c>
      <c r="J4126" s="317">
        <f t="shared" si="1552"/>
        <v>0</v>
      </c>
      <c r="K4126" s="317">
        <f t="shared" si="1550"/>
        <v>30000</v>
      </c>
    </row>
    <row r="4127" spans="1:11" s="152" customFormat="1" x14ac:dyDescent="0.2">
      <c r="A4127" s="326" t="s">
        <v>948</v>
      </c>
      <c r="B4127" s="326" t="s">
        <v>806</v>
      </c>
      <c r="C4127" s="327">
        <v>51</v>
      </c>
      <c r="D4127" s="322"/>
      <c r="E4127" s="187">
        <v>412</v>
      </c>
      <c r="F4127" s="230"/>
      <c r="G4127" s="328"/>
      <c r="H4127" s="199">
        <f t="shared" si="1552"/>
        <v>30000</v>
      </c>
      <c r="I4127" s="199">
        <f t="shared" si="1552"/>
        <v>0</v>
      </c>
      <c r="J4127" s="199">
        <f t="shared" si="1552"/>
        <v>0</v>
      </c>
      <c r="K4127" s="199">
        <f t="shared" si="1550"/>
        <v>30000</v>
      </c>
    </row>
    <row r="4128" spans="1:11" ht="15" x14ac:dyDescent="0.2">
      <c r="A4128" s="213" t="s">
        <v>948</v>
      </c>
      <c r="B4128" s="213" t="s">
        <v>806</v>
      </c>
      <c r="C4128" s="214">
        <v>51</v>
      </c>
      <c r="D4128" s="215" t="s">
        <v>25</v>
      </c>
      <c r="E4128" s="188">
        <v>4126</v>
      </c>
      <c r="F4128" s="228" t="s">
        <v>4</v>
      </c>
      <c r="H4128" s="222">
        <v>30000</v>
      </c>
      <c r="I4128" s="222"/>
      <c r="J4128" s="222"/>
      <c r="K4128" s="222">
        <f t="shared" si="1550"/>
        <v>30000</v>
      </c>
    </row>
    <row r="4129" spans="1:11" x14ac:dyDescent="0.2">
      <c r="A4129" s="330" t="s">
        <v>948</v>
      </c>
      <c r="B4129" s="330" t="s">
        <v>806</v>
      </c>
      <c r="C4129" s="285">
        <v>559</v>
      </c>
      <c r="D4129" s="330"/>
      <c r="E4129" s="286">
        <v>31</v>
      </c>
      <c r="F4129" s="287"/>
      <c r="G4129" s="287"/>
      <c r="H4129" s="317">
        <f>H4130+H4132</f>
        <v>96000</v>
      </c>
      <c r="I4129" s="317">
        <f>I4130+I4132</f>
        <v>0</v>
      </c>
      <c r="J4129" s="317">
        <f>J4130+J4132</f>
        <v>0</v>
      </c>
      <c r="K4129" s="317">
        <f t="shared" si="1550"/>
        <v>96000</v>
      </c>
    </row>
    <row r="4130" spans="1:11" s="152" customFormat="1" x14ac:dyDescent="0.2">
      <c r="A4130" s="326" t="s">
        <v>948</v>
      </c>
      <c r="B4130" s="326" t="s">
        <v>806</v>
      </c>
      <c r="C4130" s="327">
        <v>559</v>
      </c>
      <c r="D4130" s="322"/>
      <c r="E4130" s="187">
        <v>311</v>
      </c>
      <c r="F4130" s="230"/>
      <c r="G4130" s="328"/>
      <c r="H4130" s="199">
        <f>H4131</f>
        <v>80000</v>
      </c>
      <c r="I4130" s="199">
        <f>I4131</f>
        <v>0</v>
      </c>
      <c r="J4130" s="199">
        <f>J4131</f>
        <v>0</v>
      </c>
      <c r="K4130" s="199">
        <f t="shared" si="1550"/>
        <v>80000</v>
      </c>
    </row>
    <row r="4131" spans="1:11" ht="15" x14ac:dyDescent="0.2">
      <c r="A4131" s="213" t="s">
        <v>948</v>
      </c>
      <c r="B4131" s="213" t="s">
        <v>806</v>
      </c>
      <c r="C4131" s="214">
        <v>559</v>
      </c>
      <c r="D4131" s="215" t="s">
        <v>25</v>
      </c>
      <c r="E4131" s="188">
        <v>3111</v>
      </c>
      <c r="F4131" s="228" t="s">
        <v>19</v>
      </c>
      <c r="H4131" s="222">
        <v>80000</v>
      </c>
      <c r="I4131" s="222"/>
      <c r="J4131" s="222"/>
      <c r="K4131" s="222">
        <f t="shared" si="1550"/>
        <v>80000</v>
      </c>
    </row>
    <row r="4132" spans="1:11" x14ac:dyDescent="0.2">
      <c r="A4132" s="326" t="s">
        <v>948</v>
      </c>
      <c r="B4132" s="326" t="s">
        <v>806</v>
      </c>
      <c r="C4132" s="327">
        <v>559</v>
      </c>
      <c r="D4132" s="322"/>
      <c r="E4132" s="187">
        <v>313</v>
      </c>
      <c r="F4132" s="230"/>
      <c r="G4132" s="328"/>
      <c r="H4132" s="199">
        <f>H4133</f>
        <v>16000</v>
      </c>
      <c r="I4132" s="199">
        <f>I4133</f>
        <v>0</v>
      </c>
      <c r="J4132" s="199">
        <f>J4133</f>
        <v>0</v>
      </c>
      <c r="K4132" s="199">
        <f t="shared" si="1550"/>
        <v>16000</v>
      </c>
    </row>
    <row r="4133" spans="1:11" s="152" customFormat="1" x14ac:dyDescent="0.2">
      <c r="A4133" s="213" t="s">
        <v>948</v>
      </c>
      <c r="B4133" s="213" t="s">
        <v>806</v>
      </c>
      <c r="C4133" s="214">
        <v>559</v>
      </c>
      <c r="D4133" s="215" t="s">
        <v>25</v>
      </c>
      <c r="E4133" s="188">
        <v>3132</v>
      </c>
      <c r="F4133" s="228" t="s">
        <v>280</v>
      </c>
      <c r="G4133" s="208"/>
      <c r="H4133" s="222">
        <v>16000</v>
      </c>
      <c r="I4133" s="222"/>
      <c r="J4133" s="222"/>
      <c r="K4133" s="222">
        <f t="shared" si="1550"/>
        <v>16000</v>
      </c>
    </row>
    <row r="4134" spans="1:11" x14ac:dyDescent="0.2">
      <c r="A4134" s="330" t="s">
        <v>948</v>
      </c>
      <c r="B4134" s="330" t="s">
        <v>806</v>
      </c>
      <c r="C4134" s="285">
        <v>559</v>
      </c>
      <c r="D4134" s="330"/>
      <c r="E4134" s="286">
        <v>32</v>
      </c>
      <c r="F4134" s="287"/>
      <c r="G4134" s="287"/>
      <c r="H4134" s="317">
        <f>H4135+H4137+H4141</f>
        <v>333000</v>
      </c>
      <c r="I4134" s="317">
        <f>I4135+I4137+I4141</f>
        <v>0</v>
      </c>
      <c r="J4134" s="317">
        <f>J4135+J4137+J4141</f>
        <v>0</v>
      </c>
      <c r="K4134" s="317">
        <f t="shared" si="1550"/>
        <v>333000</v>
      </c>
    </row>
    <row r="4135" spans="1:11" x14ac:dyDescent="0.2">
      <c r="A4135" s="326" t="s">
        <v>948</v>
      </c>
      <c r="B4135" s="326" t="s">
        <v>806</v>
      </c>
      <c r="C4135" s="327">
        <v>559</v>
      </c>
      <c r="D4135" s="322"/>
      <c r="E4135" s="187">
        <v>321</v>
      </c>
      <c r="F4135" s="230"/>
      <c r="G4135" s="328"/>
      <c r="H4135" s="199">
        <f>H4136</f>
        <v>33000</v>
      </c>
      <c r="I4135" s="199">
        <f>I4136</f>
        <v>0</v>
      </c>
      <c r="J4135" s="199">
        <f>J4136</f>
        <v>0</v>
      </c>
      <c r="K4135" s="199">
        <f t="shared" si="1550"/>
        <v>33000</v>
      </c>
    </row>
    <row r="4136" spans="1:11" s="152" customFormat="1" x14ac:dyDescent="0.2">
      <c r="A4136" s="213" t="s">
        <v>948</v>
      </c>
      <c r="B4136" s="213" t="s">
        <v>806</v>
      </c>
      <c r="C4136" s="214">
        <v>559</v>
      </c>
      <c r="D4136" s="215" t="s">
        <v>25</v>
      </c>
      <c r="E4136" s="188">
        <v>3211</v>
      </c>
      <c r="F4136" s="228" t="s">
        <v>110</v>
      </c>
      <c r="G4136" s="208"/>
      <c r="H4136" s="222">
        <v>33000</v>
      </c>
      <c r="I4136" s="222"/>
      <c r="J4136" s="222"/>
      <c r="K4136" s="222">
        <f t="shared" si="1550"/>
        <v>33000</v>
      </c>
    </row>
    <row r="4137" spans="1:11" x14ac:dyDescent="0.2">
      <c r="A4137" s="326" t="s">
        <v>948</v>
      </c>
      <c r="B4137" s="326" t="s">
        <v>806</v>
      </c>
      <c r="C4137" s="327">
        <v>559</v>
      </c>
      <c r="D4137" s="322"/>
      <c r="E4137" s="187">
        <v>323</v>
      </c>
      <c r="F4137" s="230"/>
      <c r="G4137" s="328"/>
      <c r="H4137" s="199">
        <f>H4138+H4139+H4140</f>
        <v>286000</v>
      </c>
      <c r="I4137" s="199">
        <f>I4138+I4139+I4140</f>
        <v>0</v>
      </c>
      <c r="J4137" s="199">
        <f>J4138+J4139+J4140</f>
        <v>0</v>
      </c>
      <c r="K4137" s="199">
        <f t="shared" si="1550"/>
        <v>286000</v>
      </c>
    </row>
    <row r="4138" spans="1:11" s="152" customFormat="1" x14ac:dyDescent="0.2">
      <c r="A4138" s="213" t="s">
        <v>948</v>
      </c>
      <c r="B4138" s="213" t="s">
        <v>806</v>
      </c>
      <c r="C4138" s="214">
        <v>559</v>
      </c>
      <c r="D4138" s="215" t="s">
        <v>25</v>
      </c>
      <c r="E4138" s="188">
        <v>3233</v>
      </c>
      <c r="F4138" s="228" t="s">
        <v>119</v>
      </c>
      <c r="G4138" s="208"/>
      <c r="H4138" s="222">
        <v>8000</v>
      </c>
      <c r="I4138" s="222"/>
      <c r="J4138" s="222"/>
      <c r="K4138" s="222">
        <f t="shared" si="1550"/>
        <v>8000</v>
      </c>
    </row>
    <row r="4139" spans="1:11" ht="15" x14ac:dyDescent="0.2">
      <c r="A4139" s="213" t="s">
        <v>948</v>
      </c>
      <c r="B4139" s="213" t="s">
        <v>806</v>
      </c>
      <c r="C4139" s="214">
        <v>559</v>
      </c>
      <c r="D4139" s="215" t="s">
        <v>25</v>
      </c>
      <c r="E4139" s="188">
        <v>3235</v>
      </c>
      <c r="F4139" s="228" t="s">
        <v>42</v>
      </c>
      <c r="H4139" s="222">
        <v>5000</v>
      </c>
      <c r="I4139" s="222"/>
      <c r="J4139" s="222"/>
      <c r="K4139" s="222">
        <f t="shared" si="1550"/>
        <v>5000</v>
      </c>
    </row>
    <row r="4140" spans="1:11" ht="15" x14ac:dyDescent="0.2">
      <c r="A4140" s="213" t="s">
        <v>948</v>
      </c>
      <c r="B4140" s="213" t="s">
        <v>806</v>
      </c>
      <c r="C4140" s="214">
        <v>559</v>
      </c>
      <c r="D4140" s="215" t="s">
        <v>25</v>
      </c>
      <c r="E4140" s="188">
        <v>3237</v>
      </c>
      <c r="F4140" s="228" t="s">
        <v>36</v>
      </c>
      <c r="H4140" s="222">
        <v>273000</v>
      </c>
      <c r="I4140" s="222"/>
      <c r="J4140" s="222"/>
      <c r="K4140" s="222">
        <f t="shared" si="1550"/>
        <v>273000</v>
      </c>
    </row>
    <row r="4141" spans="1:11" s="152" customFormat="1" x14ac:dyDescent="0.2">
      <c r="A4141" s="326" t="s">
        <v>948</v>
      </c>
      <c r="B4141" s="326" t="s">
        <v>806</v>
      </c>
      <c r="C4141" s="327">
        <v>559</v>
      </c>
      <c r="D4141" s="322"/>
      <c r="E4141" s="187">
        <v>329</v>
      </c>
      <c r="F4141" s="230"/>
      <c r="G4141" s="328"/>
      <c r="H4141" s="199">
        <f>H4142</f>
        <v>14000</v>
      </c>
      <c r="I4141" s="199">
        <f>I4142</f>
        <v>0</v>
      </c>
      <c r="J4141" s="199">
        <f>J4142</f>
        <v>0</v>
      </c>
      <c r="K4141" s="199">
        <f t="shared" si="1550"/>
        <v>14000</v>
      </c>
    </row>
    <row r="4142" spans="1:11" ht="15" x14ac:dyDescent="0.2">
      <c r="A4142" s="213" t="s">
        <v>948</v>
      </c>
      <c r="B4142" s="213" t="s">
        <v>806</v>
      </c>
      <c r="C4142" s="214">
        <v>559</v>
      </c>
      <c r="D4142" s="215" t="s">
        <v>25</v>
      </c>
      <c r="E4142" s="188">
        <v>3293</v>
      </c>
      <c r="F4142" s="228" t="s">
        <v>124</v>
      </c>
      <c r="H4142" s="222">
        <v>14000</v>
      </c>
      <c r="I4142" s="222"/>
      <c r="J4142" s="222"/>
      <c r="K4142" s="222">
        <f t="shared" si="1550"/>
        <v>14000</v>
      </c>
    </row>
    <row r="4143" spans="1:11" x14ac:dyDescent="0.2">
      <c r="A4143" s="330" t="s">
        <v>948</v>
      </c>
      <c r="B4143" s="330" t="s">
        <v>806</v>
      </c>
      <c r="C4143" s="285">
        <v>559</v>
      </c>
      <c r="D4143" s="330"/>
      <c r="E4143" s="286">
        <v>41</v>
      </c>
      <c r="F4143" s="287"/>
      <c r="G4143" s="287"/>
      <c r="H4143" s="317">
        <f t="shared" ref="H4143:J4144" si="1553">H4144</f>
        <v>1000</v>
      </c>
      <c r="I4143" s="317">
        <f t="shared" si="1553"/>
        <v>0</v>
      </c>
      <c r="J4143" s="317">
        <f t="shared" si="1553"/>
        <v>0</v>
      </c>
      <c r="K4143" s="317">
        <f t="shared" si="1550"/>
        <v>1000</v>
      </c>
    </row>
    <row r="4144" spans="1:11" x14ac:dyDescent="0.2">
      <c r="A4144" s="326" t="s">
        <v>948</v>
      </c>
      <c r="B4144" s="326" t="s">
        <v>806</v>
      </c>
      <c r="C4144" s="327">
        <v>559</v>
      </c>
      <c r="D4144" s="322"/>
      <c r="E4144" s="187">
        <v>412</v>
      </c>
      <c r="F4144" s="230"/>
      <c r="G4144" s="328"/>
      <c r="H4144" s="199">
        <f t="shared" si="1553"/>
        <v>1000</v>
      </c>
      <c r="I4144" s="199">
        <f t="shared" si="1553"/>
        <v>0</v>
      </c>
      <c r="J4144" s="199">
        <f t="shared" si="1553"/>
        <v>0</v>
      </c>
      <c r="K4144" s="199">
        <f t="shared" si="1550"/>
        <v>1000</v>
      </c>
    </row>
    <row r="4145" spans="1:11" ht="15" x14ac:dyDescent="0.2">
      <c r="A4145" s="213" t="s">
        <v>948</v>
      </c>
      <c r="B4145" s="213" t="s">
        <v>806</v>
      </c>
      <c r="C4145" s="214">
        <v>559</v>
      </c>
      <c r="D4145" s="215" t="s">
        <v>25</v>
      </c>
      <c r="E4145" s="188">
        <v>4126</v>
      </c>
      <c r="F4145" s="228" t="s">
        <v>4</v>
      </c>
      <c r="H4145" s="222">
        <v>1000</v>
      </c>
      <c r="I4145" s="222"/>
      <c r="J4145" s="222"/>
      <c r="K4145" s="222">
        <f t="shared" si="1550"/>
        <v>1000</v>
      </c>
    </row>
    <row r="4146" spans="1:11" ht="47.25" x14ac:dyDescent="0.2">
      <c r="A4146" s="296" t="s">
        <v>948</v>
      </c>
      <c r="B4146" s="296" t="s">
        <v>807</v>
      </c>
      <c r="C4146" s="296"/>
      <c r="D4146" s="296"/>
      <c r="E4146" s="297"/>
      <c r="F4146" s="299" t="s">
        <v>762</v>
      </c>
      <c r="G4146" s="300" t="s">
        <v>690</v>
      </c>
      <c r="H4146" s="301">
        <f>H4147+H4153+H4160+H4163+H4168+H4176+H4179+H4184+H4192</f>
        <v>3506300</v>
      </c>
      <c r="I4146" s="301">
        <f>I4147+I4153+I4160+I4163+I4168+I4176+I4179+I4184+I4192</f>
        <v>0</v>
      </c>
      <c r="J4146" s="301">
        <f>J4147+J4153+J4160+J4163+J4168+J4176+J4179+J4184+J4192</f>
        <v>0</v>
      </c>
      <c r="K4146" s="301">
        <f t="shared" si="1550"/>
        <v>3506300</v>
      </c>
    </row>
    <row r="4147" spans="1:11" s="152" customFormat="1" x14ac:dyDescent="0.2">
      <c r="A4147" s="330" t="s">
        <v>948</v>
      </c>
      <c r="B4147" s="330" t="s">
        <v>807</v>
      </c>
      <c r="C4147" s="285">
        <v>12</v>
      </c>
      <c r="D4147" s="330"/>
      <c r="E4147" s="286">
        <v>31</v>
      </c>
      <c r="F4147" s="287"/>
      <c r="G4147" s="287"/>
      <c r="H4147" s="317">
        <f>H4148+H4150</f>
        <v>28000</v>
      </c>
      <c r="I4147" s="317">
        <f>I4148+I4150</f>
        <v>0</v>
      </c>
      <c r="J4147" s="317">
        <f>J4148+J4150</f>
        <v>0</v>
      </c>
      <c r="K4147" s="317">
        <f t="shared" si="1550"/>
        <v>28000</v>
      </c>
    </row>
    <row r="4148" spans="1:11" x14ac:dyDescent="0.2">
      <c r="A4148" s="326" t="s">
        <v>948</v>
      </c>
      <c r="B4148" s="326" t="s">
        <v>807</v>
      </c>
      <c r="C4148" s="327">
        <v>12</v>
      </c>
      <c r="D4148" s="322"/>
      <c r="E4148" s="187">
        <v>311</v>
      </c>
      <c r="F4148" s="230"/>
      <c r="G4148" s="328"/>
      <c r="H4148" s="199">
        <f>H4149</f>
        <v>22500</v>
      </c>
      <c r="I4148" s="199">
        <f>I4149</f>
        <v>0</v>
      </c>
      <c r="J4148" s="199">
        <f>J4149</f>
        <v>0</v>
      </c>
      <c r="K4148" s="199">
        <f t="shared" si="1550"/>
        <v>22500</v>
      </c>
    </row>
    <row r="4149" spans="1:11" ht="15" x14ac:dyDescent="0.2">
      <c r="A4149" s="213" t="s">
        <v>948</v>
      </c>
      <c r="B4149" s="213" t="s">
        <v>807</v>
      </c>
      <c r="C4149" s="214">
        <v>12</v>
      </c>
      <c r="D4149" s="215" t="s">
        <v>25</v>
      </c>
      <c r="E4149" s="188">
        <v>3111</v>
      </c>
      <c r="F4149" s="228" t="s">
        <v>19</v>
      </c>
      <c r="H4149" s="222">
        <v>22500</v>
      </c>
      <c r="I4149" s="222"/>
      <c r="J4149" s="222"/>
      <c r="K4149" s="222">
        <f t="shared" si="1550"/>
        <v>22500</v>
      </c>
    </row>
    <row r="4150" spans="1:11" x14ac:dyDescent="0.2">
      <c r="A4150" s="326" t="s">
        <v>948</v>
      </c>
      <c r="B4150" s="326" t="s">
        <v>807</v>
      </c>
      <c r="C4150" s="327">
        <v>12</v>
      </c>
      <c r="D4150" s="322"/>
      <c r="E4150" s="187">
        <v>313</v>
      </c>
      <c r="F4150" s="230"/>
      <c r="G4150" s="328"/>
      <c r="H4150" s="242">
        <f>H4151+H4152</f>
        <v>5500</v>
      </c>
      <c r="I4150" s="242">
        <f>I4151+I4152</f>
        <v>0</v>
      </c>
      <c r="J4150" s="242">
        <f>J4151+J4152</f>
        <v>0</v>
      </c>
      <c r="K4150" s="242">
        <f t="shared" si="1550"/>
        <v>5500</v>
      </c>
    </row>
    <row r="4151" spans="1:11" ht="15" x14ac:dyDescent="0.2">
      <c r="A4151" s="213" t="s">
        <v>948</v>
      </c>
      <c r="B4151" s="213" t="s">
        <v>807</v>
      </c>
      <c r="C4151" s="214">
        <v>12</v>
      </c>
      <c r="D4151" s="215" t="s">
        <v>25</v>
      </c>
      <c r="E4151" s="188">
        <v>3132</v>
      </c>
      <c r="F4151" s="228" t="s">
        <v>280</v>
      </c>
      <c r="H4151" s="222">
        <v>4000</v>
      </c>
      <c r="I4151" s="222"/>
      <c r="J4151" s="222"/>
      <c r="K4151" s="222">
        <f t="shared" si="1550"/>
        <v>4000</v>
      </c>
    </row>
    <row r="4152" spans="1:11" s="152" customFormat="1" ht="30" x14ac:dyDescent="0.2">
      <c r="A4152" s="213" t="s">
        <v>948</v>
      </c>
      <c r="B4152" s="213" t="s">
        <v>807</v>
      </c>
      <c r="C4152" s="214">
        <v>12</v>
      </c>
      <c r="D4152" s="215" t="s">
        <v>25</v>
      </c>
      <c r="E4152" s="188">
        <v>3133</v>
      </c>
      <c r="F4152" s="228" t="s">
        <v>258</v>
      </c>
      <c r="G4152" s="208"/>
      <c r="H4152" s="222">
        <v>1500</v>
      </c>
      <c r="I4152" s="222"/>
      <c r="J4152" s="222"/>
      <c r="K4152" s="222">
        <f t="shared" si="1550"/>
        <v>1500</v>
      </c>
    </row>
    <row r="4153" spans="1:11" x14ac:dyDescent="0.2">
      <c r="A4153" s="330" t="s">
        <v>948</v>
      </c>
      <c r="B4153" s="330" t="s">
        <v>807</v>
      </c>
      <c r="C4153" s="285">
        <v>12</v>
      </c>
      <c r="D4153" s="330"/>
      <c r="E4153" s="286">
        <v>32</v>
      </c>
      <c r="F4153" s="287"/>
      <c r="G4153" s="287"/>
      <c r="H4153" s="317">
        <f>H4154+H4158</f>
        <v>72500</v>
      </c>
      <c r="I4153" s="317">
        <f>I4154+I4158</f>
        <v>0</v>
      </c>
      <c r="J4153" s="317">
        <f>J4154+J4158</f>
        <v>0</v>
      </c>
      <c r="K4153" s="317">
        <f t="shared" si="1550"/>
        <v>72500</v>
      </c>
    </row>
    <row r="4154" spans="1:11" x14ac:dyDescent="0.2">
      <c r="A4154" s="326" t="s">
        <v>948</v>
      </c>
      <c r="B4154" s="326" t="s">
        <v>807</v>
      </c>
      <c r="C4154" s="327">
        <v>12</v>
      </c>
      <c r="D4154" s="322"/>
      <c r="E4154" s="187">
        <v>323</v>
      </c>
      <c r="F4154" s="230"/>
      <c r="G4154" s="328"/>
      <c r="H4154" s="242">
        <f>H4155+H4156+H4157</f>
        <v>70500</v>
      </c>
      <c r="I4154" s="242">
        <f>I4155+I4156+I4157</f>
        <v>0</v>
      </c>
      <c r="J4154" s="242">
        <f>J4155+J4156+J4157</f>
        <v>0</v>
      </c>
      <c r="K4154" s="242">
        <f t="shared" si="1550"/>
        <v>70500</v>
      </c>
    </row>
    <row r="4155" spans="1:11" ht="15" x14ac:dyDescent="0.2">
      <c r="A4155" s="213" t="s">
        <v>948</v>
      </c>
      <c r="B4155" s="213" t="s">
        <v>807</v>
      </c>
      <c r="C4155" s="214">
        <v>12</v>
      </c>
      <c r="D4155" s="215" t="s">
        <v>25</v>
      </c>
      <c r="E4155" s="188">
        <v>3235</v>
      </c>
      <c r="F4155" s="228" t="s">
        <v>42</v>
      </c>
      <c r="H4155" s="222">
        <v>2000</v>
      </c>
      <c r="I4155" s="222"/>
      <c r="J4155" s="222"/>
      <c r="K4155" s="222">
        <f t="shared" si="1550"/>
        <v>2000</v>
      </c>
    </row>
    <row r="4156" spans="1:11" ht="15" x14ac:dyDescent="0.2">
      <c r="A4156" s="213" t="s">
        <v>948</v>
      </c>
      <c r="B4156" s="213" t="s">
        <v>807</v>
      </c>
      <c r="C4156" s="214">
        <v>12</v>
      </c>
      <c r="D4156" s="215" t="s">
        <v>25</v>
      </c>
      <c r="E4156" s="188">
        <v>3237</v>
      </c>
      <c r="F4156" s="228" t="s">
        <v>36</v>
      </c>
      <c r="H4156" s="222">
        <v>66500</v>
      </c>
      <c r="I4156" s="222"/>
      <c r="J4156" s="222"/>
      <c r="K4156" s="222">
        <f t="shared" si="1550"/>
        <v>66500</v>
      </c>
    </row>
    <row r="4157" spans="1:11" ht="15" x14ac:dyDescent="0.2">
      <c r="A4157" s="213" t="s">
        <v>948</v>
      </c>
      <c r="B4157" s="213" t="s">
        <v>807</v>
      </c>
      <c r="C4157" s="214">
        <v>12</v>
      </c>
      <c r="D4157" s="215" t="s">
        <v>25</v>
      </c>
      <c r="E4157" s="188">
        <v>3239</v>
      </c>
      <c r="F4157" s="228" t="s">
        <v>41</v>
      </c>
      <c r="H4157" s="222">
        <v>2000</v>
      </c>
      <c r="I4157" s="222"/>
      <c r="J4157" s="222"/>
      <c r="K4157" s="222">
        <f t="shared" si="1550"/>
        <v>2000</v>
      </c>
    </row>
    <row r="4158" spans="1:11" x14ac:dyDescent="0.2">
      <c r="A4158" s="326" t="s">
        <v>948</v>
      </c>
      <c r="B4158" s="326" t="s">
        <v>807</v>
      </c>
      <c r="C4158" s="327">
        <v>12</v>
      </c>
      <c r="D4158" s="322"/>
      <c r="E4158" s="187">
        <v>329</v>
      </c>
      <c r="F4158" s="230"/>
      <c r="G4158" s="328"/>
      <c r="H4158" s="199">
        <f>H4159</f>
        <v>2000</v>
      </c>
      <c r="I4158" s="199">
        <f>I4159</f>
        <v>0</v>
      </c>
      <c r="J4158" s="199">
        <f>J4159</f>
        <v>0</v>
      </c>
      <c r="K4158" s="199">
        <f t="shared" si="1550"/>
        <v>2000</v>
      </c>
    </row>
    <row r="4159" spans="1:11" ht="15" x14ac:dyDescent="0.2">
      <c r="A4159" s="213" t="s">
        <v>948</v>
      </c>
      <c r="B4159" s="213" t="s">
        <v>807</v>
      </c>
      <c r="C4159" s="214">
        <v>12</v>
      </c>
      <c r="D4159" s="215" t="s">
        <v>25</v>
      </c>
      <c r="E4159" s="188">
        <v>3293</v>
      </c>
      <c r="F4159" s="228" t="s">
        <v>124</v>
      </c>
      <c r="H4159" s="222">
        <v>2000</v>
      </c>
      <c r="I4159" s="222"/>
      <c r="J4159" s="222"/>
      <c r="K4159" s="222">
        <f t="shared" si="1550"/>
        <v>2000</v>
      </c>
    </row>
    <row r="4160" spans="1:11" x14ac:dyDescent="0.2">
      <c r="A4160" s="330" t="s">
        <v>948</v>
      </c>
      <c r="B4160" s="330" t="s">
        <v>807</v>
      </c>
      <c r="C4160" s="285">
        <v>12</v>
      </c>
      <c r="D4160" s="330"/>
      <c r="E4160" s="286">
        <v>42</v>
      </c>
      <c r="F4160" s="287"/>
      <c r="G4160" s="287"/>
      <c r="H4160" s="317">
        <f t="shared" ref="H4160:J4161" si="1554">H4161</f>
        <v>425800</v>
      </c>
      <c r="I4160" s="317">
        <f t="shared" si="1554"/>
        <v>0</v>
      </c>
      <c r="J4160" s="317">
        <f t="shared" si="1554"/>
        <v>0</v>
      </c>
      <c r="K4160" s="317">
        <f t="shared" si="1550"/>
        <v>425800</v>
      </c>
    </row>
    <row r="4161" spans="1:11" s="152" customFormat="1" x14ac:dyDescent="0.2">
      <c r="A4161" s="326" t="s">
        <v>948</v>
      </c>
      <c r="B4161" s="326" t="s">
        <v>807</v>
      </c>
      <c r="C4161" s="327">
        <v>12</v>
      </c>
      <c r="D4161" s="322"/>
      <c r="E4161" s="187">
        <v>421</v>
      </c>
      <c r="F4161" s="230"/>
      <c r="G4161" s="328"/>
      <c r="H4161" s="199">
        <f t="shared" si="1554"/>
        <v>425800</v>
      </c>
      <c r="I4161" s="199">
        <f t="shared" si="1554"/>
        <v>0</v>
      </c>
      <c r="J4161" s="199">
        <f t="shared" si="1554"/>
        <v>0</v>
      </c>
      <c r="K4161" s="199">
        <f t="shared" si="1550"/>
        <v>425800</v>
      </c>
    </row>
    <row r="4162" spans="1:11" ht="15" x14ac:dyDescent="0.2">
      <c r="A4162" s="213" t="s">
        <v>948</v>
      </c>
      <c r="B4162" s="213" t="s">
        <v>807</v>
      </c>
      <c r="C4162" s="214">
        <v>12</v>
      </c>
      <c r="D4162" s="215" t="s">
        <v>25</v>
      </c>
      <c r="E4162" s="188">
        <v>4214</v>
      </c>
      <c r="F4162" s="228" t="s">
        <v>154</v>
      </c>
      <c r="H4162" s="222">
        <v>425800</v>
      </c>
      <c r="I4162" s="222"/>
      <c r="J4162" s="222"/>
      <c r="K4162" s="222">
        <f t="shared" si="1550"/>
        <v>425800</v>
      </c>
    </row>
    <row r="4163" spans="1:11" x14ac:dyDescent="0.2">
      <c r="A4163" s="330" t="s">
        <v>948</v>
      </c>
      <c r="B4163" s="330" t="s">
        <v>807</v>
      </c>
      <c r="C4163" s="285">
        <v>51</v>
      </c>
      <c r="D4163" s="330"/>
      <c r="E4163" s="286">
        <v>31</v>
      </c>
      <c r="F4163" s="287"/>
      <c r="G4163" s="287"/>
      <c r="H4163" s="317">
        <f>H4164+H4166</f>
        <v>49400</v>
      </c>
      <c r="I4163" s="317">
        <f>I4164+I4166</f>
        <v>0</v>
      </c>
      <c r="J4163" s="317">
        <f>J4164+J4166</f>
        <v>0</v>
      </c>
      <c r="K4163" s="317">
        <f t="shared" ref="K4163:K4226" si="1555">H4163-I4163+J4163</f>
        <v>49400</v>
      </c>
    </row>
    <row r="4164" spans="1:11" x14ac:dyDescent="0.2">
      <c r="A4164" s="326" t="s">
        <v>948</v>
      </c>
      <c r="B4164" s="326" t="s">
        <v>807</v>
      </c>
      <c r="C4164" s="327">
        <v>51</v>
      </c>
      <c r="D4164" s="322"/>
      <c r="E4164" s="187">
        <v>311</v>
      </c>
      <c r="F4164" s="230"/>
      <c r="G4164" s="328"/>
      <c r="H4164" s="199">
        <f>H4165</f>
        <v>42400</v>
      </c>
      <c r="I4164" s="199">
        <f>I4165</f>
        <v>0</v>
      </c>
      <c r="J4164" s="199">
        <f>J4165</f>
        <v>0</v>
      </c>
      <c r="K4164" s="199">
        <f t="shared" si="1555"/>
        <v>42400</v>
      </c>
    </row>
    <row r="4165" spans="1:11" ht="15" x14ac:dyDescent="0.2">
      <c r="A4165" s="213" t="s">
        <v>948</v>
      </c>
      <c r="B4165" s="213" t="s">
        <v>807</v>
      </c>
      <c r="C4165" s="214">
        <v>51</v>
      </c>
      <c r="D4165" s="215" t="s">
        <v>25</v>
      </c>
      <c r="E4165" s="188">
        <v>3111</v>
      </c>
      <c r="F4165" s="228" t="s">
        <v>19</v>
      </c>
      <c r="H4165" s="222">
        <v>42400</v>
      </c>
      <c r="I4165" s="222"/>
      <c r="J4165" s="222"/>
      <c r="K4165" s="222">
        <f t="shared" si="1555"/>
        <v>42400</v>
      </c>
    </row>
    <row r="4166" spans="1:11" x14ac:dyDescent="0.2">
      <c r="A4166" s="326" t="s">
        <v>948</v>
      </c>
      <c r="B4166" s="326" t="s">
        <v>807</v>
      </c>
      <c r="C4166" s="327">
        <v>51</v>
      </c>
      <c r="D4166" s="322"/>
      <c r="E4166" s="187">
        <v>313</v>
      </c>
      <c r="F4166" s="230"/>
      <c r="G4166" s="328"/>
      <c r="H4166" s="199">
        <f>H4167</f>
        <v>7000</v>
      </c>
      <c r="I4166" s="199">
        <f>I4167</f>
        <v>0</v>
      </c>
      <c r="J4166" s="199">
        <f>J4167</f>
        <v>0</v>
      </c>
      <c r="K4166" s="199">
        <f t="shared" si="1555"/>
        <v>7000</v>
      </c>
    </row>
    <row r="4167" spans="1:11" ht="15" x14ac:dyDescent="0.2">
      <c r="A4167" s="213" t="s">
        <v>948</v>
      </c>
      <c r="B4167" s="213" t="s">
        <v>807</v>
      </c>
      <c r="C4167" s="214">
        <v>51</v>
      </c>
      <c r="D4167" s="215" t="s">
        <v>25</v>
      </c>
      <c r="E4167" s="188">
        <v>3132</v>
      </c>
      <c r="F4167" s="228" t="s">
        <v>280</v>
      </c>
      <c r="H4167" s="222">
        <v>7000</v>
      </c>
      <c r="I4167" s="222"/>
      <c r="J4167" s="222"/>
      <c r="K4167" s="222">
        <f t="shared" si="1555"/>
        <v>7000</v>
      </c>
    </row>
    <row r="4168" spans="1:11" x14ac:dyDescent="0.2">
      <c r="A4168" s="330" t="s">
        <v>948</v>
      </c>
      <c r="B4168" s="330" t="s">
        <v>807</v>
      </c>
      <c r="C4168" s="285">
        <v>51</v>
      </c>
      <c r="D4168" s="330"/>
      <c r="E4168" s="286">
        <v>32</v>
      </c>
      <c r="F4168" s="287"/>
      <c r="G4168" s="287"/>
      <c r="H4168" s="317">
        <f>H4169+H4174</f>
        <v>54600</v>
      </c>
      <c r="I4168" s="317">
        <f>I4169+I4174</f>
        <v>0</v>
      </c>
      <c r="J4168" s="317">
        <f>J4169+J4174</f>
        <v>0</v>
      </c>
      <c r="K4168" s="317">
        <f t="shared" si="1555"/>
        <v>54600</v>
      </c>
    </row>
    <row r="4169" spans="1:11" s="152" customFormat="1" x14ac:dyDescent="0.2">
      <c r="A4169" s="326" t="s">
        <v>948</v>
      </c>
      <c r="B4169" s="326" t="s">
        <v>807</v>
      </c>
      <c r="C4169" s="327">
        <v>51</v>
      </c>
      <c r="D4169" s="322"/>
      <c r="E4169" s="187">
        <v>323</v>
      </c>
      <c r="F4169" s="230"/>
      <c r="G4169" s="328"/>
      <c r="H4169" s="199">
        <f>H4170+H4171+H4172+H4173</f>
        <v>50200</v>
      </c>
      <c r="I4169" s="199">
        <f>I4170+I4171+I4172+I4173</f>
        <v>0</v>
      </c>
      <c r="J4169" s="199">
        <f>J4170+J4171+J4172+J4173</f>
        <v>0</v>
      </c>
      <c r="K4169" s="199">
        <f t="shared" si="1555"/>
        <v>50200</v>
      </c>
    </row>
    <row r="4170" spans="1:11" ht="15" x14ac:dyDescent="0.2">
      <c r="A4170" s="213" t="s">
        <v>948</v>
      </c>
      <c r="B4170" s="213" t="s">
        <v>807</v>
      </c>
      <c r="C4170" s="214">
        <v>51</v>
      </c>
      <c r="D4170" s="215" t="s">
        <v>25</v>
      </c>
      <c r="E4170" s="188">
        <v>3233</v>
      </c>
      <c r="F4170" s="228" t="s">
        <v>119</v>
      </c>
      <c r="H4170" s="222">
        <v>4200</v>
      </c>
      <c r="I4170" s="222"/>
      <c r="J4170" s="222"/>
      <c r="K4170" s="222">
        <f t="shared" si="1555"/>
        <v>4200</v>
      </c>
    </row>
    <row r="4171" spans="1:11" ht="15" x14ac:dyDescent="0.2">
      <c r="A4171" s="213" t="s">
        <v>948</v>
      </c>
      <c r="B4171" s="213" t="s">
        <v>807</v>
      </c>
      <c r="C4171" s="214">
        <v>51</v>
      </c>
      <c r="D4171" s="215" t="s">
        <v>25</v>
      </c>
      <c r="E4171" s="188">
        <v>3235</v>
      </c>
      <c r="F4171" s="228" t="s">
        <v>42</v>
      </c>
      <c r="H4171" s="222">
        <v>4200</v>
      </c>
      <c r="I4171" s="222"/>
      <c r="J4171" s="222"/>
      <c r="K4171" s="222">
        <f t="shared" si="1555"/>
        <v>4200</v>
      </c>
    </row>
    <row r="4172" spans="1:11" ht="15" x14ac:dyDescent="0.2">
      <c r="A4172" s="213" t="s">
        <v>948</v>
      </c>
      <c r="B4172" s="213" t="s">
        <v>807</v>
      </c>
      <c r="C4172" s="214">
        <v>51</v>
      </c>
      <c r="D4172" s="215" t="s">
        <v>25</v>
      </c>
      <c r="E4172" s="188">
        <v>3237</v>
      </c>
      <c r="F4172" s="228" t="s">
        <v>36</v>
      </c>
      <c r="H4172" s="222">
        <v>37600</v>
      </c>
      <c r="I4172" s="222"/>
      <c r="J4172" s="222"/>
      <c r="K4172" s="222">
        <f t="shared" si="1555"/>
        <v>37600</v>
      </c>
    </row>
    <row r="4173" spans="1:11" ht="15" x14ac:dyDescent="0.2">
      <c r="A4173" s="213" t="s">
        <v>948</v>
      </c>
      <c r="B4173" s="213" t="s">
        <v>807</v>
      </c>
      <c r="C4173" s="214">
        <v>51</v>
      </c>
      <c r="D4173" s="215" t="s">
        <v>25</v>
      </c>
      <c r="E4173" s="188">
        <v>3239</v>
      </c>
      <c r="F4173" s="228" t="s">
        <v>41</v>
      </c>
      <c r="H4173" s="222">
        <v>4200</v>
      </c>
      <c r="I4173" s="222"/>
      <c r="J4173" s="222"/>
      <c r="K4173" s="222">
        <f t="shared" si="1555"/>
        <v>4200</v>
      </c>
    </row>
    <row r="4174" spans="1:11" s="152" customFormat="1" x14ac:dyDescent="0.2">
      <c r="A4174" s="326" t="s">
        <v>948</v>
      </c>
      <c r="B4174" s="326" t="s">
        <v>807</v>
      </c>
      <c r="C4174" s="327">
        <v>51</v>
      </c>
      <c r="D4174" s="322"/>
      <c r="E4174" s="187">
        <v>329</v>
      </c>
      <c r="F4174" s="230"/>
      <c r="G4174" s="328"/>
      <c r="H4174" s="199">
        <f>H4175</f>
        <v>4400</v>
      </c>
      <c r="I4174" s="199">
        <f>I4175</f>
        <v>0</v>
      </c>
      <c r="J4174" s="199">
        <f>J4175</f>
        <v>0</v>
      </c>
      <c r="K4174" s="199">
        <f t="shared" si="1555"/>
        <v>4400</v>
      </c>
    </row>
    <row r="4175" spans="1:11" ht="15" x14ac:dyDescent="0.2">
      <c r="A4175" s="213" t="s">
        <v>948</v>
      </c>
      <c r="B4175" s="213" t="s">
        <v>807</v>
      </c>
      <c r="C4175" s="214">
        <v>51</v>
      </c>
      <c r="D4175" s="215" t="s">
        <v>25</v>
      </c>
      <c r="E4175" s="188">
        <v>3293</v>
      </c>
      <c r="F4175" s="228" t="s">
        <v>124</v>
      </c>
      <c r="H4175" s="222">
        <v>4400</v>
      </c>
      <c r="I4175" s="222"/>
      <c r="J4175" s="222"/>
      <c r="K4175" s="222">
        <f t="shared" si="1555"/>
        <v>4400</v>
      </c>
    </row>
    <row r="4176" spans="1:11" x14ac:dyDescent="0.2">
      <c r="A4176" s="330" t="s">
        <v>948</v>
      </c>
      <c r="B4176" s="330" t="s">
        <v>807</v>
      </c>
      <c r="C4176" s="285">
        <v>51</v>
      </c>
      <c r="D4176" s="330"/>
      <c r="E4176" s="286">
        <v>42</v>
      </c>
      <c r="F4176" s="287"/>
      <c r="G4176" s="287"/>
      <c r="H4176" s="317">
        <f t="shared" ref="H4176:J4177" si="1556">H4177</f>
        <v>1088000</v>
      </c>
      <c r="I4176" s="317">
        <f t="shared" si="1556"/>
        <v>0</v>
      </c>
      <c r="J4176" s="317">
        <f t="shared" si="1556"/>
        <v>0</v>
      </c>
      <c r="K4176" s="317">
        <f t="shared" si="1555"/>
        <v>1088000</v>
      </c>
    </row>
    <row r="4177" spans="1:11" s="152" customFormat="1" x14ac:dyDescent="0.2">
      <c r="A4177" s="326" t="s">
        <v>948</v>
      </c>
      <c r="B4177" s="326" t="s">
        <v>807</v>
      </c>
      <c r="C4177" s="327">
        <v>51</v>
      </c>
      <c r="D4177" s="322"/>
      <c r="E4177" s="187">
        <v>421</v>
      </c>
      <c r="F4177" s="230"/>
      <c r="G4177" s="328"/>
      <c r="H4177" s="199">
        <f t="shared" si="1556"/>
        <v>1088000</v>
      </c>
      <c r="I4177" s="199">
        <f t="shared" si="1556"/>
        <v>0</v>
      </c>
      <c r="J4177" s="199">
        <f t="shared" si="1556"/>
        <v>0</v>
      </c>
      <c r="K4177" s="199">
        <f t="shared" si="1555"/>
        <v>1088000</v>
      </c>
    </row>
    <row r="4178" spans="1:11" ht="15" x14ac:dyDescent="0.2">
      <c r="A4178" s="213" t="s">
        <v>948</v>
      </c>
      <c r="B4178" s="213" t="s">
        <v>807</v>
      </c>
      <c r="C4178" s="214">
        <v>51</v>
      </c>
      <c r="D4178" s="215" t="s">
        <v>25</v>
      </c>
      <c r="E4178" s="188">
        <v>4214</v>
      </c>
      <c r="F4178" s="228" t="s">
        <v>154</v>
      </c>
      <c r="H4178" s="222">
        <v>1088000</v>
      </c>
      <c r="I4178" s="222"/>
      <c r="J4178" s="222"/>
      <c r="K4178" s="222">
        <f t="shared" si="1555"/>
        <v>1088000</v>
      </c>
    </row>
    <row r="4179" spans="1:11" s="152" customFormat="1" x14ac:dyDescent="0.2">
      <c r="A4179" s="330" t="s">
        <v>948</v>
      </c>
      <c r="B4179" s="330" t="s">
        <v>807</v>
      </c>
      <c r="C4179" s="285">
        <v>559</v>
      </c>
      <c r="D4179" s="330"/>
      <c r="E4179" s="286">
        <v>31</v>
      </c>
      <c r="F4179" s="287"/>
      <c r="G4179" s="287"/>
      <c r="H4179" s="317">
        <f>H4180+H4182</f>
        <v>96600</v>
      </c>
      <c r="I4179" s="317">
        <f>I4180+I4182</f>
        <v>0</v>
      </c>
      <c r="J4179" s="317">
        <f>J4180+J4182</f>
        <v>0</v>
      </c>
      <c r="K4179" s="317">
        <f t="shared" si="1555"/>
        <v>96600</v>
      </c>
    </row>
    <row r="4180" spans="1:11" x14ac:dyDescent="0.2">
      <c r="A4180" s="326" t="s">
        <v>948</v>
      </c>
      <c r="B4180" s="326" t="s">
        <v>807</v>
      </c>
      <c r="C4180" s="327">
        <v>559</v>
      </c>
      <c r="D4180" s="322"/>
      <c r="E4180" s="187">
        <v>311</v>
      </c>
      <c r="F4180" s="230"/>
      <c r="G4180" s="328"/>
      <c r="H4180" s="199">
        <f>H4181</f>
        <v>83100</v>
      </c>
      <c r="I4180" s="199">
        <f>I4181</f>
        <v>0</v>
      </c>
      <c r="J4180" s="199">
        <f>J4181</f>
        <v>0</v>
      </c>
      <c r="K4180" s="199">
        <f t="shared" si="1555"/>
        <v>83100</v>
      </c>
    </row>
    <row r="4181" spans="1:11" s="152" customFormat="1" x14ac:dyDescent="0.2">
      <c r="A4181" s="213" t="s">
        <v>948</v>
      </c>
      <c r="B4181" s="213" t="s">
        <v>807</v>
      </c>
      <c r="C4181" s="214">
        <v>559</v>
      </c>
      <c r="D4181" s="215" t="s">
        <v>25</v>
      </c>
      <c r="E4181" s="188">
        <v>3111</v>
      </c>
      <c r="F4181" s="228" t="s">
        <v>19</v>
      </c>
      <c r="G4181" s="208"/>
      <c r="H4181" s="222">
        <v>83100</v>
      </c>
      <c r="I4181" s="222"/>
      <c r="J4181" s="222"/>
      <c r="K4181" s="222">
        <f t="shared" si="1555"/>
        <v>83100</v>
      </c>
    </row>
    <row r="4182" spans="1:11" x14ac:dyDescent="0.2">
      <c r="A4182" s="326" t="s">
        <v>948</v>
      </c>
      <c r="B4182" s="326" t="s">
        <v>807</v>
      </c>
      <c r="C4182" s="327">
        <v>559</v>
      </c>
      <c r="D4182" s="322"/>
      <c r="E4182" s="187">
        <v>313</v>
      </c>
      <c r="F4182" s="230"/>
      <c r="G4182" s="328"/>
      <c r="H4182" s="199">
        <f>H4183</f>
        <v>13500</v>
      </c>
      <c r="I4182" s="199">
        <f>I4183</f>
        <v>0</v>
      </c>
      <c r="J4182" s="199">
        <f>J4183</f>
        <v>0</v>
      </c>
      <c r="K4182" s="199">
        <f t="shared" si="1555"/>
        <v>13500</v>
      </c>
    </row>
    <row r="4183" spans="1:11" ht="15" x14ac:dyDescent="0.2">
      <c r="A4183" s="213" t="s">
        <v>948</v>
      </c>
      <c r="B4183" s="213" t="s">
        <v>807</v>
      </c>
      <c r="C4183" s="214">
        <v>559</v>
      </c>
      <c r="D4183" s="215" t="s">
        <v>25</v>
      </c>
      <c r="E4183" s="188">
        <v>3132</v>
      </c>
      <c r="F4183" s="228" t="s">
        <v>280</v>
      </c>
      <c r="H4183" s="222">
        <v>13500</v>
      </c>
      <c r="I4183" s="222"/>
      <c r="J4183" s="222"/>
      <c r="K4183" s="222">
        <f t="shared" si="1555"/>
        <v>13500</v>
      </c>
    </row>
    <row r="4184" spans="1:11" s="152" customFormat="1" x14ac:dyDescent="0.2">
      <c r="A4184" s="330" t="s">
        <v>948</v>
      </c>
      <c r="B4184" s="330" t="s">
        <v>807</v>
      </c>
      <c r="C4184" s="285">
        <v>559</v>
      </c>
      <c r="D4184" s="330"/>
      <c r="E4184" s="286">
        <v>32</v>
      </c>
      <c r="F4184" s="287"/>
      <c r="G4184" s="287"/>
      <c r="H4184" s="317">
        <f>H4185+H4190</f>
        <v>205500</v>
      </c>
      <c r="I4184" s="317">
        <f>I4185+I4190</f>
        <v>0</v>
      </c>
      <c r="J4184" s="317">
        <f>J4185+J4190</f>
        <v>0</v>
      </c>
      <c r="K4184" s="317">
        <f t="shared" si="1555"/>
        <v>205500</v>
      </c>
    </row>
    <row r="4185" spans="1:11" x14ac:dyDescent="0.2">
      <c r="A4185" s="326" t="s">
        <v>948</v>
      </c>
      <c r="B4185" s="326" t="s">
        <v>807</v>
      </c>
      <c r="C4185" s="327">
        <v>559</v>
      </c>
      <c r="D4185" s="322"/>
      <c r="E4185" s="187">
        <v>323</v>
      </c>
      <c r="F4185" s="230"/>
      <c r="G4185" s="328"/>
      <c r="H4185" s="199">
        <f>H4186+H4187+H4188+H4189</f>
        <v>198900</v>
      </c>
      <c r="I4185" s="199">
        <f>I4186+I4187+I4188+I4189</f>
        <v>0</v>
      </c>
      <c r="J4185" s="199">
        <f>J4186+J4187+J4188+J4189</f>
        <v>0</v>
      </c>
      <c r="K4185" s="199">
        <f t="shared" si="1555"/>
        <v>198900</v>
      </c>
    </row>
    <row r="4186" spans="1:11" ht="15" x14ac:dyDescent="0.2">
      <c r="A4186" s="213" t="s">
        <v>948</v>
      </c>
      <c r="B4186" s="213" t="s">
        <v>807</v>
      </c>
      <c r="C4186" s="214">
        <v>559</v>
      </c>
      <c r="D4186" s="215" t="s">
        <v>25</v>
      </c>
      <c r="E4186" s="188">
        <v>3233</v>
      </c>
      <c r="F4186" s="228" t="s">
        <v>119</v>
      </c>
      <c r="H4186" s="222">
        <v>6300</v>
      </c>
      <c r="I4186" s="222"/>
      <c r="J4186" s="222"/>
      <c r="K4186" s="222">
        <f t="shared" si="1555"/>
        <v>6300</v>
      </c>
    </row>
    <row r="4187" spans="1:11" s="152" customFormat="1" x14ac:dyDescent="0.2">
      <c r="A4187" s="213" t="s">
        <v>948</v>
      </c>
      <c r="B4187" s="213" t="s">
        <v>807</v>
      </c>
      <c r="C4187" s="214">
        <v>559</v>
      </c>
      <c r="D4187" s="215" t="s">
        <v>25</v>
      </c>
      <c r="E4187" s="188">
        <v>3235</v>
      </c>
      <c r="F4187" s="228" t="s">
        <v>42</v>
      </c>
      <c r="G4187" s="208"/>
      <c r="H4187" s="222">
        <v>6300</v>
      </c>
      <c r="I4187" s="222"/>
      <c r="J4187" s="222"/>
      <c r="K4187" s="222">
        <f t="shared" si="1555"/>
        <v>6300</v>
      </c>
    </row>
    <row r="4188" spans="1:11" ht="15" x14ac:dyDescent="0.2">
      <c r="A4188" s="213" t="s">
        <v>948</v>
      </c>
      <c r="B4188" s="213" t="s">
        <v>807</v>
      </c>
      <c r="C4188" s="214">
        <v>559</v>
      </c>
      <c r="D4188" s="215" t="s">
        <v>25</v>
      </c>
      <c r="E4188" s="188">
        <v>3237</v>
      </c>
      <c r="F4188" s="228" t="s">
        <v>36</v>
      </c>
      <c r="H4188" s="222">
        <v>180000</v>
      </c>
      <c r="I4188" s="222"/>
      <c r="J4188" s="222"/>
      <c r="K4188" s="222">
        <f t="shared" si="1555"/>
        <v>180000</v>
      </c>
    </row>
    <row r="4189" spans="1:11" ht="15" x14ac:dyDescent="0.2">
      <c r="A4189" s="213" t="s">
        <v>948</v>
      </c>
      <c r="B4189" s="213" t="s">
        <v>807</v>
      </c>
      <c r="C4189" s="214">
        <v>559</v>
      </c>
      <c r="D4189" s="215" t="s">
        <v>25</v>
      </c>
      <c r="E4189" s="188">
        <v>3239</v>
      </c>
      <c r="F4189" s="228" t="s">
        <v>41</v>
      </c>
      <c r="H4189" s="222">
        <v>6300</v>
      </c>
      <c r="I4189" s="222"/>
      <c r="J4189" s="222"/>
      <c r="K4189" s="222">
        <f t="shared" si="1555"/>
        <v>6300</v>
      </c>
    </row>
    <row r="4190" spans="1:11" s="152" customFormat="1" x14ac:dyDescent="0.2">
      <c r="A4190" s="326" t="s">
        <v>948</v>
      </c>
      <c r="B4190" s="326" t="s">
        <v>807</v>
      </c>
      <c r="C4190" s="327">
        <v>559</v>
      </c>
      <c r="D4190" s="322"/>
      <c r="E4190" s="187">
        <v>329</v>
      </c>
      <c r="F4190" s="230"/>
      <c r="G4190" s="328"/>
      <c r="H4190" s="199">
        <f>H4191</f>
        <v>6600</v>
      </c>
      <c r="I4190" s="199">
        <f>I4191</f>
        <v>0</v>
      </c>
      <c r="J4190" s="199">
        <f>J4191</f>
        <v>0</v>
      </c>
      <c r="K4190" s="199">
        <f t="shared" si="1555"/>
        <v>6600</v>
      </c>
    </row>
    <row r="4191" spans="1:11" ht="15" x14ac:dyDescent="0.2">
      <c r="A4191" s="213" t="s">
        <v>948</v>
      </c>
      <c r="B4191" s="213" t="s">
        <v>807</v>
      </c>
      <c r="C4191" s="214">
        <v>559</v>
      </c>
      <c r="D4191" s="215" t="s">
        <v>25</v>
      </c>
      <c r="E4191" s="188">
        <v>3293</v>
      </c>
      <c r="F4191" s="228" t="s">
        <v>124</v>
      </c>
      <c r="H4191" s="222">
        <v>6600</v>
      </c>
      <c r="I4191" s="222"/>
      <c r="J4191" s="222"/>
      <c r="K4191" s="222">
        <f t="shared" si="1555"/>
        <v>6600</v>
      </c>
    </row>
    <row r="4192" spans="1:11" s="152" customFormat="1" x14ac:dyDescent="0.2">
      <c r="A4192" s="330" t="s">
        <v>948</v>
      </c>
      <c r="B4192" s="330" t="s">
        <v>807</v>
      </c>
      <c r="C4192" s="285">
        <v>559</v>
      </c>
      <c r="D4192" s="330"/>
      <c r="E4192" s="286">
        <v>42</v>
      </c>
      <c r="F4192" s="287"/>
      <c r="G4192" s="287"/>
      <c r="H4192" s="317">
        <f t="shared" ref="H4192:J4193" si="1557">H4193</f>
        <v>1485900</v>
      </c>
      <c r="I4192" s="317">
        <f t="shared" si="1557"/>
        <v>0</v>
      </c>
      <c r="J4192" s="317">
        <f t="shared" si="1557"/>
        <v>0</v>
      </c>
      <c r="K4192" s="317">
        <f t="shared" si="1555"/>
        <v>1485900</v>
      </c>
    </row>
    <row r="4193" spans="1:11" x14ac:dyDescent="0.2">
      <c r="A4193" s="326" t="s">
        <v>948</v>
      </c>
      <c r="B4193" s="326" t="s">
        <v>807</v>
      </c>
      <c r="C4193" s="327">
        <v>559</v>
      </c>
      <c r="D4193" s="322"/>
      <c r="E4193" s="187">
        <v>421</v>
      </c>
      <c r="F4193" s="230"/>
      <c r="G4193" s="328"/>
      <c r="H4193" s="199">
        <f t="shared" si="1557"/>
        <v>1485900</v>
      </c>
      <c r="I4193" s="199">
        <f t="shared" si="1557"/>
        <v>0</v>
      </c>
      <c r="J4193" s="199">
        <f t="shared" si="1557"/>
        <v>0</v>
      </c>
      <c r="K4193" s="199">
        <f t="shared" si="1555"/>
        <v>1485900</v>
      </c>
    </row>
    <row r="4194" spans="1:11" s="152" customFormat="1" x14ac:dyDescent="0.2">
      <c r="A4194" s="213" t="s">
        <v>948</v>
      </c>
      <c r="B4194" s="213" t="s">
        <v>807</v>
      </c>
      <c r="C4194" s="214">
        <v>559</v>
      </c>
      <c r="D4194" s="215" t="s">
        <v>25</v>
      </c>
      <c r="E4194" s="188">
        <v>4214</v>
      </c>
      <c r="F4194" s="228" t="s">
        <v>154</v>
      </c>
      <c r="G4194" s="208"/>
      <c r="H4194" s="222">
        <v>1485900</v>
      </c>
      <c r="I4194" s="222"/>
      <c r="J4194" s="222"/>
      <c r="K4194" s="222">
        <f t="shared" si="1555"/>
        <v>1485900</v>
      </c>
    </row>
    <row r="4195" spans="1:11" ht="31.5" x14ac:dyDescent="0.2">
      <c r="A4195" s="396" t="s">
        <v>949</v>
      </c>
      <c r="B4195" s="421" t="s">
        <v>756</v>
      </c>
      <c r="C4195" s="422"/>
      <c r="D4195" s="422"/>
      <c r="E4195" s="423"/>
      <c r="F4195" s="233" t="s">
        <v>745</v>
      </c>
      <c r="G4195" s="180"/>
      <c r="H4195" s="151">
        <f>H4196+H4254+H4267+H4283</f>
        <v>67445000</v>
      </c>
      <c r="I4195" s="151">
        <f>I4196+I4254+I4267+I4283</f>
        <v>5304000</v>
      </c>
      <c r="J4195" s="151">
        <f>J4196+J4254+J4267+J4283</f>
        <v>3357000</v>
      </c>
      <c r="K4195" s="151">
        <f t="shared" si="1555"/>
        <v>65498000</v>
      </c>
    </row>
    <row r="4196" spans="1:11" ht="33.75" x14ac:dyDescent="0.2">
      <c r="A4196" s="296" t="s">
        <v>949</v>
      </c>
      <c r="B4196" s="296" t="s">
        <v>778</v>
      </c>
      <c r="C4196" s="296"/>
      <c r="D4196" s="296"/>
      <c r="E4196" s="297"/>
      <c r="F4196" s="299" t="s">
        <v>763</v>
      </c>
      <c r="G4196" s="300" t="s">
        <v>690</v>
      </c>
      <c r="H4196" s="301">
        <f>H4197+H4205+H4208+H4217+H4243+H4248</f>
        <v>2064000</v>
      </c>
      <c r="I4196" s="301">
        <f>I4197+I4205+I4208+I4217+I4243+I4248</f>
        <v>138000</v>
      </c>
      <c r="J4196" s="301">
        <f>J4197+J4205+J4208+J4217+J4243+J4248</f>
        <v>351000</v>
      </c>
      <c r="K4196" s="301">
        <f t="shared" si="1555"/>
        <v>2277000</v>
      </c>
    </row>
    <row r="4197" spans="1:11" s="152" customFormat="1" x14ac:dyDescent="0.2">
      <c r="A4197" s="330" t="s">
        <v>949</v>
      </c>
      <c r="B4197" s="330" t="s">
        <v>778</v>
      </c>
      <c r="C4197" s="285">
        <v>11</v>
      </c>
      <c r="D4197" s="330"/>
      <c r="E4197" s="286">
        <v>31</v>
      </c>
      <c r="F4197" s="287"/>
      <c r="G4197" s="287"/>
      <c r="H4197" s="317">
        <f>H4198+H4201+H4203</f>
        <v>17000</v>
      </c>
      <c r="I4197" s="317">
        <f>I4198+I4201+I4203</f>
        <v>0</v>
      </c>
      <c r="J4197" s="317">
        <f>J4198+J4201+J4203</f>
        <v>0</v>
      </c>
      <c r="K4197" s="317">
        <f t="shared" si="1555"/>
        <v>17000</v>
      </c>
    </row>
    <row r="4198" spans="1:11" x14ac:dyDescent="0.2">
      <c r="A4198" s="326" t="s">
        <v>949</v>
      </c>
      <c r="B4198" s="326" t="s">
        <v>778</v>
      </c>
      <c r="C4198" s="327">
        <v>11</v>
      </c>
      <c r="D4198" s="322"/>
      <c r="E4198" s="187">
        <v>311</v>
      </c>
      <c r="F4198" s="230"/>
      <c r="G4198" s="328"/>
      <c r="H4198" s="199">
        <f>H4199+H4200</f>
        <v>10000</v>
      </c>
      <c r="I4198" s="199">
        <f>I4199+I4200</f>
        <v>0</v>
      </c>
      <c r="J4198" s="199">
        <f>J4199+J4200</f>
        <v>0</v>
      </c>
      <c r="K4198" s="199">
        <f t="shared" si="1555"/>
        <v>10000</v>
      </c>
    </row>
    <row r="4199" spans="1:11" ht="15" x14ac:dyDescent="0.2">
      <c r="A4199" s="213" t="s">
        <v>949</v>
      </c>
      <c r="B4199" s="213" t="s">
        <v>778</v>
      </c>
      <c r="C4199" s="214">
        <v>11</v>
      </c>
      <c r="D4199" s="215" t="s">
        <v>25</v>
      </c>
      <c r="E4199" s="188">
        <v>3111</v>
      </c>
      <c r="F4199" s="228" t="s">
        <v>19</v>
      </c>
      <c r="H4199" s="222">
        <v>8000</v>
      </c>
      <c r="I4199" s="222"/>
      <c r="J4199" s="222"/>
      <c r="K4199" s="222">
        <f t="shared" si="1555"/>
        <v>8000</v>
      </c>
    </row>
    <row r="4200" spans="1:11" s="152" customFormat="1" x14ac:dyDescent="0.2">
      <c r="A4200" s="213" t="s">
        <v>949</v>
      </c>
      <c r="B4200" s="213" t="s">
        <v>778</v>
      </c>
      <c r="C4200" s="214">
        <v>11</v>
      </c>
      <c r="D4200" s="215" t="s">
        <v>25</v>
      </c>
      <c r="E4200" s="188">
        <v>3113</v>
      </c>
      <c r="F4200" s="228" t="s">
        <v>20</v>
      </c>
      <c r="G4200" s="208"/>
      <c r="H4200" s="222">
        <v>2000</v>
      </c>
      <c r="I4200" s="222"/>
      <c r="J4200" s="222"/>
      <c r="K4200" s="222">
        <f t="shared" si="1555"/>
        <v>2000</v>
      </c>
    </row>
    <row r="4201" spans="1:11" x14ac:dyDescent="0.2">
      <c r="A4201" s="326" t="s">
        <v>949</v>
      </c>
      <c r="B4201" s="326" t="s">
        <v>778</v>
      </c>
      <c r="C4201" s="327">
        <v>11</v>
      </c>
      <c r="D4201" s="322"/>
      <c r="E4201" s="187">
        <v>312</v>
      </c>
      <c r="F4201" s="230"/>
      <c r="G4201" s="328"/>
      <c r="H4201" s="199">
        <f>H4202</f>
        <v>5000</v>
      </c>
      <c r="I4201" s="199">
        <f>I4202</f>
        <v>0</v>
      </c>
      <c r="J4201" s="199">
        <f>J4202</f>
        <v>0</v>
      </c>
      <c r="K4201" s="199">
        <f t="shared" si="1555"/>
        <v>5000</v>
      </c>
    </row>
    <row r="4202" spans="1:11" ht="15" x14ac:dyDescent="0.2">
      <c r="A4202" s="213" t="s">
        <v>949</v>
      </c>
      <c r="B4202" s="213" t="s">
        <v>778</v>
      </c>
      <c r="C4202" s="214">
        <v>11</v>
      </c>
      <c r="D4202" s="215" t="s">
        <v>25</v>
      </c>
      <c r="E4202" s="188">
        <v>3121</v>
      </c>
      <c r="F4202" s="228" t="s">
        <v>22</v>
      </c>
      <c r="H4202" s="222">
        <v>5000</v>
      </c>
      <c r="I4202" s="222"/>
      <c r="J4202" s="222"/>
      <c r="K4202" s="222">
        <f t="shared" si="1555"/>
        <v>5000</v>
      </c>
    </row>
    <row r="4203" spans="1:11" s="152" customFormat="1" x14ac:dyDescent="0.2">
      <c r="A4203" s="326" t="s">
        <v>949</v>
      </c>
      <c r="B4203" s="326" t="s">
        <v>778</v>
      </c>
      <c r="C4203" s="327">
        <v>11</v>
      </c>
      <c r="D4203" s="322"/>
      <c r="E4203" s="187">
        <v>313</v>
      </c>
      <c r="F4203" s="230"/>
      <c r="G4203" s="328"/>
      <c r="H4203" s="199">
        <f>H4204</f>
        <v>2000</v>
      </c>
      <c r="I4203" s="199">
        <f>I4204</f>
        <v>0</v>
      </c>
      <c r="J4203" s="199">
        <f>J4204</f>
        <v>0</v>
      </c>
      <c r="K4203" s="199">
        <f t="shared" si="1555"/>
        <v>2000</v>
      </c>
    </row>
    <row r="4204" spans="1:11" ht="15" x14ac:dyDescent="0.2">
      <c r="A4204" s="213" t="s">
        <v>949</v>
      </c>
      <c r="B4204" s="213" t="s">
        <v>778</v>
      </c>
      <c r="C4204" s="214">
        <v>11</v>
      </c>
      <c r="D4204" s="215" t="s">
        <v>25</v>
      </c>
      <c r="E4204" s="188">
        <v>3132</v>
      </c>
      <c r="F4204" s="228" t="s">
        <v>280</v>
      </c>
      <c r="H4204" s="222">
        <v>2000</v>
      </c>
      <c r="I4204" s="222"/>
      <c r="J4204" s="222"/>
      <c r="K4204" s="222">
        <f t="shared" si="1555"/>
        <v>2000</v>
      </c>
    </row>
    <row r="4205" spans="1:11" s="152" customFormat="1" x14ac:dyDescent="0.2">
      <c r="A4205" s="330" t="s">
        <v>949</v>
      </c>
      <c r="B4205" s="330" t="s">
        <v>778</v>
      </c>
      <c r="C4205" s="285">
        <v>11</v>
      </c>
      <c r="D4205" s="330"/>
      <c r="E4205" s="286">
        <v>32</v>
      </c>
      <c r="F4205" s="287"/>
      <c r="G4205" s="287"/>
      <c r="H4205" s="317">
        <f t="shared" ref="H4205:J4206" si="1558">H4206</f>
        <v>6000</v>
      </c>
      <c r="I4205" s="317">
        <f t="shared" si="1558"/>
        <v>0</v>
      </c>
      <c r="J4205" s="317">
        <f t="shared" si="1558"/>
        <v>0</v>
      </c>
      <c r="K4205" s="317">
        <f t="shared" si="1555"/>
        <v>6000</v>
      </c>
    </row>
    <row r="4206" spans="1:11" x14ac:dyDescent="0.2">
      <c r="A4206" s="326" t="s">
        <v>949</v>
      </c>
      <c r="B4206" s="326" t="s">
        <v>778</v>
      </c>
      <c r="C4206" s="327">
        <v>11</v>
      </c>
      <c r="D4206" s="322"/>
      <c r="E4206" s="187">
        <v>329</v>
      </c>
      <c r="F4206" s="230"/>
      <c r="G4206" s="328"/>
      <c r="H4206" s="199">
        <f t="shared" si="1558"/>
        <v>6000</v>
      </c>
      <c r="I4206" s="199">
        <f t="shared" si="1558"/>
        <v>0</v>
      </c>
      <c r="J4206" s="199">
        <f t="shared" si="1558"/>
        <v>0</v>
      </c>
      <c r="K4206" s="199">
        <f t="shared" si="1555"/>
        <v>6000</v>
      </c>
    </row>
    <row r="4207" spans="1:11" s="152" customFormat="1" x14ac:dyDescent="0.2">
      <c r="A4207" s="213" t="s">
        <v>949</v>
      </c>
      <c r="B4207" s="213" t="s">
        <v>778</v>
      </c>
      <c r="C4207" s="214">
        <v>11</v>
      </c>
      <c r="D4207" s="215" t="s">
        <v>25</v>
      </c>
      <c r="E4207" s="188">
        <v>3299</v>
      </c>
      <c r="F4207" s="228" t="s">
        <v>125</v>
      </c>
      <c r="G4207" s="208"/>
      <c r="H4207" s="222">
        <v>6000</v>
      </c>
      <c r="I4207" s="222"/>
      <c r="J4207" s="222"/>
      <c r="K4207" s="222">
        <f t="shared" si="1555"/>
        <v>6000</v>
      </c>
    </row>
    <row r="4208" spans="1:11" x14ac:dyDescent="0.2">
      <c r="A4208" s="330" t="s">
        <v>949</v>
      </c>
      <c r="B4208" s="330" t="s">
        <v>778</v>
      </c>
      <c r="C4208" s="285">
        <v>43</v>
      </c>
      <c r="D4208" s="330"/>
      <c r="E4208" s="286">
        <v>31</v>
      </c>
      <c r="F4208" s="287"/>
      <c r="G4208" s="287"/>
      <c r="H4208" s="317">
        <f>H4209+H4213+H4215</f>
        <v>1120000</v>
      </c>
      <c r="I4208" s="317">
        <f>I4209+I4213+I4215</f>
        <v>45000</v>
      </c>
      <c r="J4208" s="317">
        <f>J4209+J4213+J4215</f>
        <v>252000</v>
      </c>
      <c r="K4208" s="317">
        <f t="shared" si="1555"/>
        <v>1327000</v>
      </c>
    </row>
    <row r="4209" spans="1:11" s="152" customFormat="1" x14ac:dyDescent="0.2">
      <c r="A4209" s="326" t="s">
        <v>949</v>
      </c>
      <c r="B4209" s="326" t="s">
        <v>778</v>
      </c>
      <c r="C4209" s="327">
        <v>43</v>
      </c>
      <c r="D4209" s="322"/>
      <c r="E4209" s="187">
        <v>311</v>
      </c>
      <c r="F4209" s="230"/>
      <c r="G4209" s="328"/>
      <c r="H4209" s="199">
        <f>H4210+H4211+H4212</f>
        <v>888000</v>
      </c>
      <c r="I4209" s="199">
        <f>I4210+I4211+I4212</f>
        <v>45000</v>
      </c>
      <c r="J4209" s="199">
        <f>J4210+J4211+J4212</f>
        <v>130000</v>
      </c>
      <c r="K4209" s="199">
        <f t="shared" si="1555"/>
        <v>973000</v>
      </c>
    </row>
    <row r="4210" spans="1:11" ht="15" x14ac:dyDescent="0.2">
      <c r="A4210" s="213" t="s">
        <v>949</v>
      </c>
      <c r="B4210" s="213" t="s">
        <v>778</v>
      </c>
      <c r="C4210" s="214">
        <v>43</v>
      </c>
      <c r="D4210" s="215" t="s">
        <v>25</v>
      </c>
      <c r="E4210" s="188">
        <v>3111</v>
      </c>
      <c r="F4210" s="228" t="s">
        <v>19</v>
      </c>
      <c r="H4210" s="222">
        <v>820000</v>
      </c>
      <c r="I4210" s="222"/>
      <c r="J4210" s="222">
        <v>130000</v>
      </c>
      <c r="K4210" s="222">
        <f t="shared" si="1555"/>
        <v>950000</v>
      </c>
    </row>
    <row r="4211" spans="1:11" ht="15" x14ac:dyDescent="0.2">
      <c r="A4211" s="213" t="s">
        <v>949</v>
      </c>
      <c r="B4211" s="213" t="s">
        <v>778</v>
      </c>
      <c r="C4211" s="214">
        <v>43</v>
      </c>
      <c r="D4211" s="215" t="s">
        <v>25</v>
      </c>
      <c r="E4211" s="188">
        <v>3112</v>
      </c>
      <c r="F4211" s="228" t="s">
        <v>640</v>
      </c>
      <c r="H4211" s="222">
        <v>45000</v>
      </c>
      <c r="I4211" s="222">
        <v>45000</v>
      </c>
      <c r="J4211" s="222"/>
      <c r="K4211" s="222">
        <f t="shared" si="1555"/>
        <v>0</v>
      </c>
    </row>
    <row r="4212" spans="1:11" s="152" customFormat="1" x14ac:dyDescent="0.2">
      <c r="A4212" s="213" t="s">
        <v>949</v>
      </c>
      <c r="B4212" s="213" t="s">
        <v>778</v>
      </c>
      <c r="C4212" s="214">
        <v>43</v>
      </c>
      <c r="D4212" s="215" t="s">
        <v>25</v>
      </c>
      <c r="E4212" s="188">
        <v>3113</v>
      </c>
      <c r="F4212" s="228" t="s">
        <v>20</v>
      </c>
      <c r="G4212" s="208"/>
      <c r="H4212" s="222">
        <v>23000</v>
      </c>
      <c r="I4212" s="222"/>
      <c r="J4212" s="222"/>
      <c r="K4212" s="222">
        <f t="shared" si="1555"/>
        <v>23000</v>
      </c>
    </row>
    <row r="4213" spans="1:11" x14ac:dyDescent="0.2">
      <c r="A4213" s="326" t="s">
        <v>949</v>
      </c>
      <c r="B4213" s="326" t="s">
        <v>778</v>
      </c>
      <c r="C4213" s="327">
        <v>43</v>
      </c>
      <c r="D4213" s="322"/>
      <c r="E4213" s="187">
        <v>312</v>
      </c>
      <c r="F4213" s="230"/>
      <c r="G4213" s="328"/>
      <c r="H4213" s="199">
        <f>H4214</f>
        <v>85000</v>
      </c>
      <c r="I4213" s="199">
        <f>I4214</f>
        <v>0</v>
      </c>
      <c r="J4213" s="199">
        <f>J4214</f>
        <v>95000</v>
      </c>
      <c r="K4213" s="199">
        <f t="shared" si="1555"/>
        <v>180000</v>
      </c>
    </row>
    <row r="4214" spans="1:11" ht="15" x14ac:dyDescent="0.2">
      <c r="A4214" s="213" t="s">
        <v>949</v>
      </c>
      <c r="B4214" s="213" t="s">
        <v>778</v>
      </c>
      <c r="C4214" s="214">
        <v>43</v>
      </c>
      <c r="D4214" s="215" t="s">
        <v>25</v>
      </c>
      <c r="E4214" s="188">
        <v>3121</v>
      </c>
      <c r="F4214" s="228" t="s">
        <v>22</v>
      </c>
      <c r="H4214" s="222">
        <v>85000</v>
      </c>
      <c r="I4214" s="222"/>
      <c r="J4214" s="222">
        <v>95000</v>
      </c>
      <c r="K4214" s="222">
        <f t="shared" si="1555"/>
        <v>180000</v>
      </c>
    </row>
    <row r="4215" spans="1:11" x14ac:dyDescent="0.2">
      <c r="A4215" s="326" t="s">
        <v>949</v>
      </c>
      <c r="B4215" s="326" t="s">
        <v>778</v>
      </c>
      <c r="C4215" s="327">
        <v>43</v>
      </c>
      <c r="D4215" s="322"/>
      <c r="E4215" s="187">
        <v>313</v>
      </c>
      <c r="F4215" s="230"/>
      <c r="G4215" s="328"/>
      <c r="H4215" s="199">
        <f>H4216</f>
        <v>147000</v>
      </c>
      <c r="I4215" s="199">
        <f>I4216</f>
        <v>0</v>
      </c>
      <c r="J4215" s="199">
        <f>J4216</f>
        <v>27000</v>
      </c>
      <c r="K4215" s="199">
        <f t="shared" si="1555"/>
        <v>174000</v>
      </c>
    </row>
    <row r="4216" spans="1:11" s="152" customFormat="1" x14ac:dyDescent="0.2">
      <c r="A4216" s="213" t="s">
        <v>949</v>
      </c>
      <c r="B4216" s="213" t="s">
        <v>778</v>
      </c>
      <c r="C4216" s="214">
        <v>43</v>
      </c>
      <c r="D4216" s="215" t="s">
        <v>25</v>
      </c>
      <c r="E4216" s="188">
        <v>3132</v>
      </c>
      <c r="F4216" s="228" t="s">
        <v>280</v>
      </c>
      <c r="G4216" s="208"/>
      <c r="H4216" s="222">
        <v>147000</v>
      </c>
      <c r="I4216" s="222"/>
      <c r="J4216" s="222">
        <v>27000</v>
      </c>
      <c r="K4216" s="222">
        <f t="shared" si="1555"/>
        <v>174000</v>
      </c>
    </row>
    <row r="4217" spans="1:11" x14ac:dyDescent="0.2">
      <c r="A4217" s="330" t="s">
        <v>949</v>
      </c>
      <c r="B4217" s="330" t="s">
        <v>778</v>
      </c>
      <c r="C4217" s="285">
        <v>43</v>
      </c>
      <c r="D4217" s="330"/>
      <c r="E4217" s="286">
        <v>32</v>
      </c>
      <c r="F4217" s="287"/>
      <c r="G4217" s="287"/>
      <c r="H4217" s="317">
        <f>H4218+H4223+H4228+H4236</f>
        <v>750000</v>
      </c>
      <c r="I4217" s="317">
        <f>I4218+I4223+I4228+I4236</f>
        <v>0</v>
      </c>
      <c r="J4217" s="317">
        <f>J4218+J4223+J4228+J4236</f>
        <v>99000</v>
      </c>
      <c r="K4217" s="317">
        <f t="shared" si="1555"/>
        <v>849000</v>
      </c>
    </row>
    <row r="4218" spans="1:11" x14ac:dyDescent="0.2">
      <c r="A4218" s="326" t="s">
        <v>949</v>
      </c>
      <c r="B4218" s="326" t="s">
        <v>778</v>
      </c>
      <c r="C4218" s="327">
        <v>43</v>
      </c>
      <c r="D4218" s="322"/>
      <c r="E4218" s="187">
        <v>321</v>
      </c>
      <c r="F4218" s="230"/>
      <c r="G4218" s="328"/>
      <c r="H4218" s="199">
        <f>H4219+H4220+H4221+H4222</f>
        <v>87000</v>
      </c>
      <c r="I4218" s="199">
        <f>I4219+I4220+I4221+I4222</f>
        <v>0</v>
      </c>
      <c r="J4218" s="199">
        <f>J4219+J4220+J4221+J4222</f>
        <v>5000</v>
      </c>
      <c r="K4218" s="199">
        <f t="shared" si="1555"/>
        <v>92000</v>
      </c>
    </row>
    <row r="4219" spans="1:11" s="152" customFormat="1" x14ac:dyDescent="0.2">
      <c r="A4219" s="213" t="s">
        <v>949</v>
      </c>
      <c r="B4219" s="213" t="s">
        <v>778</v>
      </c>
      <c r="C4219" s="214">
        <v>43</v>
      </c>
      <c r="D4219" s="215" t="s">
        <v>25</v>
      </c>
      <c r="E4219" s="188">
        <v>3211</v>
      </c>
      <c r="F4219" s="228" t="s">
        <v>110</v>
      </c>
      <c r="G4219" s="208"/>
      <c r="H4219" s="222">
        <v>45000</v>
      </c>
      <c r="I4219" s="222"/>
      <c r="J4219" s="222"/>
      <c r="K4219" s="222">
        <f t="shared" si="1555"/>
        <v>45000</v>
      </c>
    </row>
    <row r="4220" spans="1:11" ht="30" x14ac:dyDescent="0.2">
      <c r="A4220" s="213" t="s">
        <v>949</v>
      </c>
      <c r="B4220" s="213" t="s">
        <v>778</v>
      </c>
      <c r="C4220" s="214">
        <v>43</v>
      </c>
      <c r="D4220" s="215" t="s">
        <v>25</v>
      </c>
      <c r="E4220" s="188">
        <v>3212</v>
      </c>
      <c r="F4220" s="228" t="s">
        <v>111</v>
      </c>
      <c r="H4220" s="222">
        <v>30000</v>
      </c>
      <c r="I4220" s="222"/>
      <c r="J4220" s="222"/>
      <c r="K4220" s="222">
        <f t="shared" si="1555"/>
        <v>30000</v>
      </c>
    </row>
    <row r="4221" spans="1:11" s="152" customFormat="1" x14ac:dyDescent="0.2">
      <c r="A4221" s="213" t="s">
        <v>949</v>
      </c>
      <c r="B4221" s="213" t="s">
        <v>778</v>
      </c>
      <c r="C4221" s="214">
        <v>43</v>
      </c>
      <c r="D4221" s="215" t="s">
        <v>25</v>
      </c>
      <c r="E4221" s="188">
        <v>3213</v>
      </c>
      <c r="F4221" s="228" t="s">
        <v>112</v>
      </c>
      <c r="G4221" s="208"/>
      <c r="H4221" s="222">
        <v>10000</v>
      </c>
      <c r="I4221" s="222"/>
      <c r="J4221" s="222">
        <v>5000</v>
      </c>
      <c r="K4221" s="222">
        <f t="shared" si="1555"/>
        <v>15000</v>
      </c>
    </row>
    <row r="4222" spans="1:11" ht="15" x14ac:dyDescent="0.2">
      <c r="A4222" s="213" t="s">
        <v>949</v>
      </c>
      <c r="B4222" s="213" t="s">
        <v>778</v>
      </c>
      <c r="C4222" s="214">
        <v>43</v>
      </c>
      <c r="D4222" s="215" t="s">
        <v>25</v>
      </c>
      <c r="E4222" s="188">
        <v>3214</v>
      </c>
      <c r="F4222" s="228" t="s">
        <v>234</v>
      </c>
      <c r="H4222" s="222">
        <v>2000</v>
      </c>
      <c r="I4222" s="222"/>
      <c r="J4222" s="222"/>
      <c r="K4222" s="222">
        <f t="shared" si="1555"/>
        <v>2000</v>
      </c>
    </row>
    <row r="4223" spans="1:11" x14ac:dyDescent="0.2">
      <c r="A4223" s="326" t="s">
        <v>949</v>
      </c>
      <c r="B4223" s="326" t="s">
        <v>778</v>
      </c>
      <c r="C4223" s="327">
        <v>43</v>
      </c>
      <c r="D4223" s="322"/>
      <c r="E4223" s="187">
        <v>322</v>
      </c>
      <c r="F4223" s="230"/>
      <c r="G4223" s="328"/>
      <c r="H4223" s="199">
        <f>H4224+H4225+H4226+H4227</f>
        <v>61000</v>
      </c>
      <c r="I4223" s="199">
        <f>I4224+I4225+I4226+I4227</f>
        <v>0</v>
      </c>
      <c r="J4223" s="199">
        <f>J4224+J4225+J4226+J4227</f>
        <v>6000</v>
      </c>
      <c r="K4223" s="199">
        <f t="shared" si="1555"/>
        <v>67000</v>
      </c>
    </row>
    <row r="4224" spans="1:11" s="152" customFormat="1" x14ac:dyDescent="0.2">
      <c r="A4224" s="213" t="s">
        <v>949</v>
      </c>
      <c r="B4224" s="213" t="s">
        <v>778</v>
      </c>
      <c r="C4224" s="214">
        <v>43</v>
      </c>
      <c r="D4224" s="215" t="s">
        <v>25</v>
      </c>
      <c r="E4224" s="188">
        <v>3221</v>
      </c>
      <c r="F4224" s="228" t="s">
        <v>146</v>
      </c>
      <c r="G4224" s="208"/>
      <c r="H4224" s="222">
        <v>13000</v>
      </c>
      <c r="I4224" s="222"/>
      <c r="J4224" s="222">
        <v>2000</v>
      </c>
      <c r="K4224" s="222">
        <f t="shared" si="1555"/>
        <v>15000</v>
      </c>
    </row>
    <row r="4225" spans="1:11" ht="15" x14ac:dyDescent="0.2">
      <c r="A4225" s="213" t="s">
        <v>949</v>
      </c>
      <c r="B4225" s="213" t="s">
        <v>778</v>
      </c>
      <c r="C4225" s="214">
        <v>43</v>
      </c>
      <c r="D4225" s="215" t="s">
        <v>25</v>
      </c>
      <c r="E4225" s="188">
        <v>3223</v>
      </c>
      <c r="F4225" s="228" t="s">
        <v>115</v>
      </c>
      <c r="H4225" s="222">
        <v>35000</v>
      </c>
      <c r="I4225" s="222"/>
      <c r="J4225" s="222"/>
      <c r="K4225" s="222">
        <f t="shared" si="1555"/>
        <v>35000</v>
      </c>
    </row>
    <row r="4226" spans="1:11" ht="30" x14ac:dyDescent="0.2">
      <c r="A4226" s="213" t="s">
        <v>949</v>
      </c>
      <c r="B4226" s="213" t="s">
        <v>778</v>
      </c>
      <c r="C4226" s="214">
        <v>43</v>
      </c>
      <c r="D4226" s="215" t="s">
        <v>25</v>
      </c>
      <c r="E4226" s="188">
        <v>3224</v>
      </c>
      <c r="F4226" s="228" t="s">
        <v>144</v>
      </c>
      <c r="H4226" s="222">
        <v>6000</v>
      </c>
      <c r="I4226" s="222"/>
      <c r="J4226" s="222">
        <v>4000</v>
      </c>
      <c r="K4226" s="222">
        <f t="shared" si="1555"/>
        <v>10000</v>
      </c>
    </row>
    <row r="4227" spans="1:11" ht="15" x14ac:dyDescent="0.2">
      <c r="A4227" s="213" t="s">
        <v>949</v>
      </c>
      <c r="B4227" s="213" t="s">
        <v>778</v>
      </c>
      <c r="C4227" s="214">
        <v>43</v>
      </c>
      <c r="D4227" s="215" t="s">
        <v>25</v>
      </c>
      <c r="E4227" s="188">
        <v>3225</v>
      </c>
      <c r="F4227" s="228" t="s">
        <v>151</v>
      </c>
      <c r="H4227" s="222">
        <v>7000</v>
      </c>
      <c r="I4227" s="222"/>
      <c r="J4227" s="222"/>
      <c r="K4227" s="222">
        <f t="shared" ref="K4227:K4290" si="1559">H4227-I4227+J4227</f>
        <v>7000</v>
      </c>
    </row>
    <row r="4228" spans="1:11" s="152" customFormat="1" x14ac:dyDescent="0.2">
      <c r="A4228" s="326" t="s">
        <v>949</v>
      </c>
      <c r="B4228" s="326" t="s">
        <v>778</v>
      </c>
      <c r="C4228" s="327">
        <v>43</v>
      </c>
      <c r="D4228" s="322"/>
      <c r="E4228" s="187">
        <v>323</v>
      </c>
      <c r="F4228" s="230"/>
      <c r="G4228" s="328"/>
      <c r="H4228" s="199">
        <f>H4229+H4230+H4231+H4232+H4233+H4234+H4235</f>
        <v>222000</v>
      </c>
      <c r="I4228" s="199">
        <f>I4229+I4230+I4231+I4232+I4233+I4234+I4235</f>
        <v>0</v>
      </c>
      <c r="J4228" s="199">
        <f>J4229+J4230+J4231+J4232+J4233+J4234+J4235</f>
        <v>78000</v>
      </c>
      <c r="K4228" s="199">
        <f t="shared" si="1559"/>
        <v>300000</v>
      </c>
    </row>
    <row r="4229" spans="1:11" ht="15" x14ac:dyDescent="0.2">
      <c r="A4229" s="213" t="s">
        <v>949</v>
      </c>
      <c r="B4229" s="213" t="s">
        <v>778</v>
      </c>
      <c r="C4229" s="214">
        <v>43</v>
      </c>
      <c r="D4229" s="215" t="s">
        <v>25</v>
      </c>
      <c r="E4229" s="188">
        <v>3231</v>
      </c>
      <c r="F4229" s="228" t="s">
        <v>117</v>
      </c>
      <c r="H4229" s="222">
        <v>32000</v>
      </c>
      <c r="I4229" s="222"/>
      <c r="J4229" s="222">
        <v>3000</v>
      </c>
      <c r="K4229" s="222">
        <f t="shared" si="1559"/>
        <v>35000</v>
      </c>
    </row>
    <row r="4230" spans="1:11" s="179" customFormat="1" ht="15" x14ac:dyDescent="0.2">
      <c r="A4230" s="213" t="s">
        <v>949</v>
      </c>
      <c r="B4230" s="213" t="s">
        <v>778</v>
      </c>
      <c r="C4230" s="214">
        <v>43</v>
      </c>
      <c r="D4230" s="215" t="s">
        <v>25</v>
      </c>
      <c r="E4230" s="188">
        <v>3233</v>
      </c>
      <c r="F4230" s="228" t="s">
        <v>119</v>
      </c>
      <c r="G4230" s="208"/>
      <c r="H4230" s="222">
        <v>40000</v>
      </c>
      <c r="I4230" s="222"/>
      <c r="J4230" s="222"/>
      <c r="K4230" s="222">
        <f t="shared" si="1559"/>
        <v>40000</v>
      </c>
    </row>
    <row r="4231" spans="1:11" s="152" customFormat="1" x14ac:dyDescent="0.2">
      <c r="A4231" s="213" t="s">
        <v>949</v>
      </c>
      <c r="B4231" s="213" t="s">
        <v>778</v>
      </c>
      <c r="C4231" s="214">
        <v>43</v>
      </c>
      <c r="D4231" s="215" t="s">
        <v>25</v>
      </c>
      <c r="E4231" s="188">
        <v>3234</v>
      </c>
      <c r="F4231" s="228" t="s">
        <v>120</v>
      </c>
      <c r="G4231" s="208"/>
      <c r="H4231" s="222">
        <v>30000</v>
      </c>
      <c r="I4231" s="222"/>
      <c r="J4231" s="222">
        <v>10000</v>
      </c>
      <c r="K4231" s="222">
        <f t="shared" si="1559"/>
        <v>40000</v>
      </c>
    </row>
    <row r="4232" spans="1:11" ht="15" x14ac:dyDescent="0.2">
      <c r="A4232" s="213" t="s">
        <v>949</v>
      </c>
      <c r="B4232" s="213" t="s">
        <v>778</v>
      </c>
      <c r="C4232" s="214">
        <v>43</v>
      </c>
      <c r="D4232" s="215" t="s">
        <v>25</v>
      </c>
      <c r="E4232" s="188">
        <v>3236</v>
      </c>
      <c r="F4232" s="228" t="s">
        <v>121</v>
      </c>
      <c r="H4232" s="222">
        <v>12000</v>
      </c>
      <c r="I4232" s="222"/>
      <c r="J4232" s="222">
        <v>5000</v>
      </c>
      <c r="K4232" s="222">
        <f t="shared" si="1559"/>
        <v>17000</v>
      </c>
    </row>
    <row r="4233" spans="1:11" s="152" customFormat="1" x14ac:dyDescent="0.2">
      <c r="A4233" s="213" t="s">
        <v>949</v>
      </c>
      <c r="B4233" s="213" t="s">
        <v>778</v>
      </c>
      <c r="C4233" s="214">
        <v>43</v>
      </c>
      <c r="D4233" s="215" t="s">
        <v>25</v>
      </c>
      <c r="E4233" s="188">
        <v>3237</v>
      </c>
      <c r="F4233" s="228" t="s">
        <v>36</v>
      </c>
      <c r="G4233" s="208"/>
      <c r="H4233" s="222">
        <v>70000</v>
      </c>
      <c r="I4233" s="222"/>
      <c r="J4233" s="222">
        <v>20000</v>
      </c>
      <c r="K4233" s="222">
        <f t="shared" si="1559"/>
        <v>90000</v>
      </c>
    </row>
    <row r="4234" spans="1:11" ht="15" x14ac:dyDescent="0.2">
      <c r="A4234" s="213" t="s">
        <v>949</v>
      </c>
      <c r="B4234" s="213" t="s">
        <v>778</v>
      </c>
      <c r="C4234" s="214">
        <v>43</v>
      </c>
      <c r="D4234" s="215" t="s">
        <v>25</v>
      </c>
      <c r="E4234" s="188">
        <v>3238</v>
      </c>
      <c r="F4234" s="228" t="s">
        <v>122</v>
      </c>
      <c r="H4234" s="222">
        <v>20000</v>
      </c>
      <c r="I4234" s="222"/>
      <c r="J4234" s="222">
        <v>10000</v>
      </c>
      <c r="K4234" s="222">
        <f t="shared" si="1559"/>
        <v>30000</v>
      </c>
    </row>
    <row r="4235" spans="1:11" ht="15" x14ac:dyDescent="0.2">
      <c r="A4235" s="213" t="s">
        <v>949</v>
      </c>
      <c r="B4235" s="213" t="s">
        <v>778</v>
      </c>
      <c r="C4235" s="214">
        <v>43</v>
      </c>
      <c r="D4235" s="215" t="s">
        <v>25</v>
      </c>
      <c r="E4235" s="188">
        <v>3239</v>
      </c>
      <c r="F4235" s="228" t="s">
        <v>41</v>
      </c>
      <c r="H4235" s="222">
        <v>18000</v>
      </c>
      <c r="I4235" s="222"/>
      <c r="J4235" s="222">
        <v>30000</v>
      </c>
      <c r="K4235" s="222">
        <f t="shared" si="1559"/>
        <v>48000</v>
      </c>
    </row>
    <row r="4236" spans="1:11" x14ac:dyDescent="0.2">
      <c r="A4236" s="326" t="s">
        <v>949</v>
      </c>
      <c r="B4236" s="326" t="s">
        <v>778</v>
      </c>
      <c r="C4236" s="327">
        <v>43</v>
      </c>
      <c r="D4236" s="322"/>
      <c r="E4236" s="187">
        <v>329</v>
      </c>
      <c r="F4236" s="230"/>
      <c r="G4236" s="328"/>
      <c r="H4236" s="199">
        <f>H4237+H4238+H4239+H4240+H4241+H4242</f>
        <v>380000</v>
      </c>
      <c r="I4236" s="199">
        <f>I4237+I4238+I4239+I4240+I4241+I4242</f>
        <v>0</v>
      </c>
      <c r="J4236" s="199">
        <f>J4237+J4238+J4239+J4240+J4241+J4242</f>
        <v>10000</v>
      </c>
      <c r="K4236" s="199">
        <f t="shared" si="1559"/>
        <v>390000</v>
      </c>
    </row>
    <row r="4237" spans="1:11" ht="30" x14ac:dyDescent="0.2">
      <c r="A4237" s="213" t="s">
        <v>949</v>
      </c>
      <c r="B4237" s="213" t="s">
        <v>778</v>
      </c>
      <c r="C4237" s="214">
        <v>43</v>
      </c>
      <c r="D4237" s="215" t="s">
        <v>25</v>
      </c>
      <c r="E4237" s="188">
        <v>3291</v>
      </c>
      <c r="F4237" s="228" t="s">
        <v>152</v>
      </c>
      <c r="H4237" s="222">
        <v>185000</v>
      </c>
      <c r="I4237" s="222"/>
      <c r="J4237" s="222"/>
      <c r="K4237" s="222">
        <f t="shared" si="1559"/>
        <v>185000</v>
      </c>
    </row>
    <row r="4238" spans="1:11" ht="15" x14ac:dyDescent="0.2">
      <c r="A4238" s="213" t="s">
        <v>949</v>
      </c>
      <c r="B4238" s="213" t="s">
        <v>778</v>
      </c>
      <c r="C4238" s="214">
        <v>43</v>
      </c>
      <c r="D4238" s="215" t="s">
        <v>25</v>
      </c>
      <c r="E4238" s="188">
        <v>3292</v>
      </c>
      <c r="F4238" s="228" t="s">
        <v>123</v>
      </c>
      <c r="H4238" s="222">
        <v>30000</v>
      </c>
      <c r="I4238" s="222"/>
      <c r="J4238" s="222">
        <v>5000</v>
      </c>
      <c r="K4238" s="222">
        <f t="shared" si="1559"/>
        <v>35000</v>
      </c>
    </row>
    <row r="4239" spans="1:11" ht="15" x14ac:dyDescent="0.2">
      <c r="A4239" s="213" t="s">
        <v>949</v>
      </c>
      <c r="B4239" s="213" t="s">
        <v>778</v>
      </c>
      <c r="C4239" s="214">
        <v>43</v>
      </c>
      <c r="D4239" s="215" t="s">
        <v>25</v>
      </c>
      <c r="E4239" s="188">
        <v>3293</v>
      </c>
      <c r="F4239" s="228" t="s">
        <v>124</v>
      </c>
      <c r="H4239" s="222">
        <v>42000</v>
      </c>
      <c r="I4239" s="222"/>
      <c r="J4239" s="222">
        <v>5000</v>
      </c>
      <c r="K4239" s="222">
        <f t="shared" si="1559"/>
        <v>47000</v>
      </c>
    </row>
    <row r="4240" spans="1:11" ht="15" x14ac:dyDescent="0.2">
      <c r="A4240" s="213" t="s">
        <v>949</v>
      </c>
      <c r="B4240" s="213" t="s">
        <v>778</v>
      </c>
      <c r="C4240" s="214">
        <v>43</v>
      </c>
      <c r="D4240" s="215" t="s">
        <v>25</v>
      </c>
      <c r="E4240" s="188">
        <v>3294</v>
      </c>
      <c r="F4240" s="228" t="s">
        <v>611</v>
      </c>
      <c r="H4240" s="222">
        <v>105000</v>
      </c>
      <c r="I4240" s="222"/>
      <c r="J4240" s="222"/>
      <c r="K4240" s="222">
        <f t="shared" si="1559"/>
        <v>105000</v>
      </c>
    </row>
    <row r="4241" spans="1:11" s="152" customFormat="1" x14ac:dyDescent="0.2">
      <c r="A4241" s="213" t="s">
        <v>949</v>
      </c>
      <c r="B4241" s="213" t="s">
        <v>778</v>
      </c>
      <c r="C4241" s="214">
        <v>43</v>
      </c>
      <c r="D4241" s="215" t="s">
        <v>25</v>
      </c>
      <c r="E4241" s="188">
        <v>3295</v>
      </c>
      <c r="F4241" s="228" t="s">
        <v>237</v>
      </c>
      <c r="G4241" s="208"/>
      <c r="H4241" s="222">
        <v>12000</v>
      </c>
      <c r="I4241" s="222"/>
      <c r="J4241" s="222"/>
      <c r="K4241" s="222">
        <f t="shared" si="1559"/>
        <v>12000</v>
      </c>
    </row>
    <row r="4242" spans="1:11" ht="15" x14ac:dyDescent="0.2">
      <c r="A4242" s="213" t="s">
        <v>949</v>
      </c>
      <c r="B4242" s="213" t="s">
        <v>778</v>
      </c>
      <c r="C4242" s="214">
        <v>43</v>
      </c>
      <c r="D4242" s="215" t="s">
        <v>25</v>
      </c>
      <c r="E4242" s="188">
        <v>3299</v>
      </c>
      <c r="F4242" s="228" t="s">
        <v>125</v>
      </c>
      <c r="H4242" s="222">
        <v>6000</v>
      </c>
      <c r="I4242" s="222"/>
      <c r="J4242" s="222"/>
      <c r="K4242" s="222">
        <f t="shared" si="1559"/>
        <v>6000</v>
      </c>
    </row>
    <row r="4243" spans="1:11" x14ac:dyDescent="0.2">
      <c r="A4243" s="330" t="s">
        <v>949</v>
      </c>
      <c r="B4243" s="330" t="s">
        <v>778</v>
      </c>
      <c r="C4243" s="285">
        <v>43</v>
      </c>
      <c r="D4243" s="330"/>
      <c r="E4243" s="286">
        <v>34</v>
      </c>
      <c r="F4243" s="287"/>
      <c r="G4243" s="287"/>
      <c r="H4243" s="317">
        <f>H4244</f>
        <v>121000</v>
      </c>
      <c r="I4243" s="317">
        <f>I4244</f>
        <v>68000</v>
      </c>
      <c r="J4243" s="317">
        <f>J4244</f>
        <v>0</v>
      </c>
      <c r="K4243" s="317">
        <f t="shared" si="1559"/>
        <v>53000</v>
      </c>
    </row>
    <row r="4244" spans="1:11" x14ac:dyDescent="0.2">
      <c r="A4244" s="326" t="s">
        <v>949</v>
      </c>
      <c r="B4244" s="326" t="s">
        <v>778</v>
      </c>
      <c r="C4244" s="327">
        <v>43</v>
      </c>
      <c r="D4244" s="322"/>
      <c r="E4244" s="187">
        <v>343</v>
      </c>
      <c r="F4244" s="230"/>
      <c r="G4244" s="328"/>
      <c r="H4244" s="199">
        <f>H4245+H4246+H4247</f>
        <v>121000</v>
      </c>
      <c r="I4244" s="199">
        <f>I4245+I4246+I4247</f>
        <v>68000</v>
      </c>
      <c r="J4244" s="199">
        <f>J4245+J4246+J4247</f>
        <v>0</v>
      </c>
      <c r="K4244" s="199">
        <f t="shared" si="1559"/>
        <v>53000</v>
      </c>
    </row>
    <row r="4245" spans="1:11" ht="15" x14ac:dyDescent="0.2">
      <c r="A4245" s="213" t="s">
        <v>949</v>
      </c>
      <c r="B4245" s="213" t="s">
        <v>778</v>
      </c>
      <c r="C4245" s="214">
        <v>43</v>
      </c>
      <c r="D4245" s="215" t="s">
        <v>25</v>
      </c>
      <c r="E4245" s="188">
        <v>3431</v>
      </c>
      <c r="F4245" s="228" t="s">
        <v>153</v>
      </c>
      <c r="H4245" s="222">
        <v>20000</v>
      </c>
      <c r="I4245" s="222">
        <v>18000</v>
      </c>
      <c r="J4245" s="222"/>
      <c r="K4245" s="222">
        <f t="shared" si="1559"/>
        <v>2000</v>
      </c>
    </row>
    <row r="4246" spans="1:11" ht="15" x14ac:dyDescent="0.2">
      <c r="A4246" s="213" t="s">
        <v>949</v>
      </c>
      <c r="B4246" s="213" t="s">
        <v>778</v>
      </c>
      <c r="C4246" s="214">
        <v>43</v>
      </c>
      <c r="D4246" s="215" t="s">
        <v>25</v>
      </c>
      <c r="E4246" s="188">
        <v>3433</v>
      </c>
      <c r="F4246" s="228" t="s">
        <v>126</v>
      </c>
      <c r="H4246" s="222">
        <v>1000</v>
      </c>
      <c r="I4246" s="222"/>
      <c r="J4246" s="222"/>
      <c r="K4246" s="222">
        <f t="shared" si="1559"/>
        <v>1000</v>
      </c>
    </row>
    <row r="4247" spans="1:11" ht="15" x14ac:dyDescent="0.2">
      <c r="A4247" s="213" t="s">
        <v>949</v>
      </c>
      <c r="B4247" s="213" t="s">
        <v>778</v>
      </c>
      <c r="C4247" s="214">
        <v>43</v>
      </c>
      <c r="D4247" s="215" t="s">
        <v>25</v>
      </c>
      <c r="E4247" s="188">
        <v>3434</v>
      </c>
      <c r="F4247" s="228" t="s">
        <v>127</v>
      </c>
      <c r="H4247" s="222">
        <v>100000</v>
      </c>
      <c r="I4247" s="222">
        <v>50000</v>
      </c>
      <c r="J4247" s="222"/>
      <c r="K4247" s="222">
        <f t="shared" si="1559"/>
        <v>50000</v>
      </c>
    </row>
    <row r="4248" spans="1:11" x14ac:dyDescent="0.2">
      <c r="A4248" s="330" t="s">
        <v>949</v>
      </c>
      <c r="B4248" s="330" t="s">
        <v>778</v>
      </c>
      <c r="C4248" s="285">
        <v>43</v>
      </c>
      <c r="D4248" s="330"/>
      <c r="E4248" s="286">
        <v>42</v>
      </c>
      <c r="F4248" s="287"/>
      <c r="G4248" s="287"/>
      <c r="H4248" s="317">
        <f>H4249+H4252</f>
        <v>50000</v>
      </c>
      <c r="I4248" s="317">
        <f>I4249+I4252</f>
        <v>25000</v>
      </c>
      <c r="J4248" s="317">
        <f>J4249+J4252</f>
        <v>0</v>
      </c>
      <c r="K4248" s="317">
        <f t="shared" si="1559"/>
        <v>25000</v>
      </c>
    </row>
    <row r="4249" spans="1:11" s="152" customFormat="1" x14ac:dyDescent="0.2">
      <c r="A4249" s="326" t="s">
        <v>949</v>
      </c>
      <c r="B4249" s="326" t="s">
        <v>778</v>
      </c>
      <c r="C4249" s="327">
        <v>43</v>
      </c>
      <c r="D4249" s="322"/>
      <c r="E4249" s="187">
        <v>422</v>
      </c>
      <c r="F4249" s="230"/>
      <c r="G4249" s="328"/>
      <c r="H4249" s="199">
        <f>H4250+H4251</f>
        <v>40000</v>
      </c>
      <c r="I4249" s="199">
        <f>I4250+I4251</f>
        <v>25000</v>
      </c>
      <c r="J4249" s="199">
        <f>J4250+J4251</f>
        <v>0</v>
      </c>
      <c r="K4249" s="199">
        <f t="shared" si="1559"/>
        <v>15000</v>
      </c>
    </row>
    <row r="4250" spans="1:11" ht="15" x14ac:dyDescent="0.2">
      <c r="A4250" s="213" t="s">
        <v>949</v>
      </c>
      <c r="B4250" s="213" t="s">
        <v>778</v>
      </c>
      <c r="C4250" s="214">
        <v>43</v>
      </c>
      <c r="D4250" s="215" t="s">
        <v>25</v>
      </c>
      <c r="E4250" s="188">
        <v>4221</v>
      </c>
      <c r="F4250" s="228" t="s">
        <v>129</v>
      </c>
      <c r="H4250" s="222">
        <v>25000</v>
      </c>
      <c r="I4250" s="222">
        <v>15000</v>
      </c>
      <c r="J4250" s="222"/>
      <c r="K4250" s="222">
        <f t="shared" si="1559"/>
        <v>10000</v>
      </c>
    </row>
    <row r="4251" spans="1:11" ht="15" x14ac:dyDescent="0.2">
      <c r="A4251" s="213" t="s">
        <v>949</v>
      </c>
      <c r="B4251" s="213" t="s">
        <v>778</v>
      </c>
      <c r="C4251" s="214">
        <v>43</v>
      </c>
      <c r="D4251" s="215" t="s">
        <v>25</v>
      </c>
      <c r="E4251" s="188">
        <v>4222</v>
      </c>
      <c r="F4251" s="228" t="s">
        <v>130</v>
      </c>
      <c r="H4251" s="222">
        <v>15000</v>
      </c>
      <c r="I4251" s="222">
        <v>10000</v>
      </c>
      <c r="J4251" s="222"/>
      <c r="K4251" s="222">
        <f t="shared" si="1559"/>
        <v>5000</v>
      </c>
    </row>
    <row r="4252" spans="1:11" x14ac:dyDescent="0.2">
      <c r="A4252" s="326" t="s">
        <v>949</v>
      </c>
      <c r="B4252" s="326" t="s">
        <v>778</v>
      </c>
      <c r="C4252" s="327">
        <v>43</v>
      </c>
      <c r="D4252" s="322"/>
      <c r="E4252" s="187">
        <v>426</v>
      </c>
      <c r="F4252" s="230"/>
      <c r="G4252" s="328"/>
      <c r="H4252" s="199">
        <f>H4253</f>
        <v>10000</v>
      </c>
      <c r="I4252" s="199">
        <f>I4253</f>
        <v>0</v>
      </c>
      <c r="J4252" s="199">
        <f>J4253</f>
        <v>0</v>
      </c>
      <c r="K4252" s="199">
        <f t="shared" si="1559"/>
        <v>10000</v>
      </c>
    </row>
    <row r="4253" spans="1:11" ht="15" x14ac:dyDescent="0.2">
      <c r="A4253" s="213" t="s">
        <v>949</v>
      </c>
      <c r="B4253" s="213" t="s">
        <v>778</v>
      </c>
      <c r="C4253" s="214">
        <v>43</v>
      </c>
      <c r="D4253" s="215" t="s">
        <v>25</v>
      </c>
      <c r="E4253" s="188">
        <v>4262</v>
      </c>
      <c r="F4253" s="228" t="s">
        <v>135</v>
      </c>
      <c r="H4253" s="222">
        <v>10000</v>
      </c>
      <c r="I4253" s="222"/>
      <c r="J4253" s="222"/>
      <c r="K4253" s="222">
        <f t="shared" si="1559"/>
        <v>10000</v>
      </c>
    </row>
    <row r="4254" spans="1:11" s="152" customFormat="1" ht="33.75" x14ac:dyDescent="0.2">
      <c r="A4254" s="296" t="s">
        <v>949</v>
      </c>
      <c r="B4254" s="296" t="s">
        <v>779</v>
      </c>
      <c r="C4254" s="296"/>
      <c r="D4254" s="296"/>
      <c r="E4254" s="297"/>
      <c r="F4254" s="299" t="s">
        <v>768</v>
      </c>
      <c r="G4254" s="300" t="s">
        <v>690</v>
      </c>
      <c r="H4254" s="301">
        <f>H4255+H4261+H4264+H4258</f>
        <v>36500000</v>
      </c>
      <c r="I4254" s="301">
        <f t="shared" ref="I4254:J4254" si="1560">I4255+I4261+I4264+I4258</f>
        <v>3000000</v>
      </c>
      <c r="J4254" s="301">
        <f t="shared" si="1560"/>
        <v>3000000</v>
      </c>
      <c r="K4254" s="301">
        <f t="shared" si="1559"/>
        <v>36500000</v>
      </c>
    </row>
    <row r="4255" spans="1:11" s="152" customFormat="1" x14ac:dyDescent="0.2">
      <c r="A4255" s="330" t="s">
        <v>949</v>
      </c>
      <c r="B4255" s="330" t="s">
        <v>779</v>
      </c>
      <c r="C4255" s="285">
        <v>11</v>
      </c>
      <c r="D4255" s="330"/>
      <c r="E4255" s="286">
        <v>32</v>
      </c>
      <c r="F4255" s="287"/>
      <c r="G4255" s="287"/>
      <c r="H4255" s="317">
        <f t="shared" ref="H4255:J4256" si="1561">H4256</f>
        <v>1450000</v>
      </c>
      <c r="I4255" s="317">
        <f t="shared" si="1561"/>
        <v>750000</v>
      </c>
      <c r="J4255" s="317">
        <f t="shared" si="1561"/>
        <v>0</v>
      </c>
      <c r="K4255" s="317">
        <f t="shared" si="1559"/>
        <v>700000</v>
      </c>
    </row>
    <row r="4256" spans="1:11" x14ac:dyDescent="0.2">
      <c r="A4256" s="326" t="s">
        <v>949</v>
      </c>
      <c r="B4256" s="326" t="s">
        <v>779</v>
      </c>
      <c r="C4256" s="327">
        <v>11</v>
      </c>
      <c r="D4256" s="322"/>
      <c r="E4256" s="187">
        <v>323</v>
      </c>
      <c r="F4256" s="230"/>
      <c r="G4256" s="328"/>
      <c r="H4256" s="199">
        <f t="shared" si="1561"/>
        <v>1450000</v>
      </c>
      <c r="I4256" s="199">
        <f t="shared" si="1561"/>
        <v>750000</v>
      </c>
      <c r="J4256" s="199">
        <f t="shared" si="1561"/>
        <v>0</v>
      </c>
      <c r="K4256" s="199">
        <f t="shared" si="1559"/>
        <v>700000</v>
      </c>
    </row>
    <row r="4257" spans="1:11" ht="15" x14ac:dyDescent="0.2">
      <c r="A4257" s="213" t="s">
        <v>949</v>
      </c>
      <c r="B4257" s="213" t="s">
        <v>779</v>
      </c>
      <c r="C4257" s="214">
        <v>11</v>
      </c>
      <c r="D4257" s="215" t="s">
        <v>25</v>
      </c>
      <c r="E4257" s="188">
        <v>3232</v>
      </c>
      <c r="F4257" s="228" t="s">
        <v>118</v>
      </c>
      <c r="H4257" s="222">
        <v>1450000</v>
      </c>
      <c r="I4257" s="222">
        <v>750000</v>
      </c>
      <c r="J4257" s="222"/>
      <c r="K4257" s="222">
        <f t="shared" si="1559"/>
        <v>700000</v>
      </c>
    </row>
    <row r="4258" spans="1:11" x14ac:dyDescent="0.2">
      <c r="A4258" s="330" t="s">
        <v>949</v>
      </c>
      <c r="B4258" s="330" t="s">
        <v>779</v>
      </c>
      <c r="C4258" s="285">
        <v>11</v>
      </c>
      <c r="D4258" s="330"/>
      <c r="E4258" s="286">
        <v>41</v>
      </c>
      <c r="F4258" s="287"/>
      <c r="G4258" s="287"/>
      <c r="H4258" s="317">
        <f t="shared" ref="H4258:J4259" si="1562">H4259</f>
        <v>0</v>
      </c>
      <c r="I4258" s="317">
        <f t="shared" si="1562"/>
        <v>0</v>
      </c>
      <c r="J4258" s="317">
        <f t="shared" si="1562"/>
        <v>3000000</v>
      </c>
      <c r="K4258" s="317">
        <f t="shared" si="1559"/>
        <v>3000000</v>
      </c>
    </row>
    <row r="4259" spans="1:11" x14ac:dyDescent="0.2">
      <c r="A4259" s="326" t="s">
        <v>949</v>
      </c>
      <c r="B4259" s="326" t="s">
        <v>779</v>
      </c>
      <c r="C4259" s="327">
        <v>11</v>
      </c>
      <c r="D4259" s="322"/>
      <c r="E4259" s="187">
        <v>411</v>
      </c>
      <c r="F4259" s="230"/>
      <c r="G4259" s="328"/>
      <c r="H4259" s="199">
        <f t="shared" si="1562"/>
        <v>0</v>
      </c>
      <c r="I4259" s="199">
        <f t="shared" si="1562"/>
        <v>0</v>
      </c>
      <c r="J4259" s="199">
        <f t="shared" si="1562"/>
        <v>3000000</v>
      </c>
      <c r="K4259" s="199">
        <f t="shared" si="1559"/>
        <v>3000000</v>
      </c>
    </row>
    <row r="4260" spans="1:11" s="152" customFormat="1" x14ac:dyDescent="0.2">
      <c r="A4260" s="213" t="s">
        <v>949</v>
      </c>
      <c r="B4260" s="213" t="s">
        <v>779</v>
      </c>
      <c r="C4260" s="214">
        <v>11</v>
      </c>
      <c r="D4260" s="215" t="s">
        <v>25</v>
      </c>
      <c r="E4260" s="188">
        <v>4111</v>
      </c>
      <c r="F4260" s="228" t="s">
        <v>401</v>
      </c>
      <c r="G4260" s="208"/>
      <c r="H4260" s="222">
        <v>0</v>
      </c>
      <c r="I4260" s="222"/>
      <c r="J4260" s="222">
        <v>3000000</v>
      </c>
      <c r="K4260" s="222">
        <f t="shared" si="1559"/>
        <v>3000000</v>
      </c>
    </row>
    <row r="4261" spans="1:11" x14ac:dyDescent="0.2">
      <c r="A4261" s="330" t="s">
        <v>949</v>
      </c>
      <c r="B4261" s="330" t="s">
        <v>779</v>
      </c>
      <c r="C4261" s="285">
        <v>11</v>
      </c>
      <c r="D4261" s="330"/>
      <c r="E4261" s="286">
        <v>42</v>
      </c>
      <c r="F4261" s="287"/>
      <c r="G4261" s="287"/>
      <c r="H4261" s="317">
        <f t="shared" ref="H4261:J4262" si="1563">H4262</f>
        <v>35000000</v>
      </c>
      <c r="I4261" s="317">
        <f t="shared" si="1563"/>
        <v>2250000</v>
      </c>
      <c r="J4261" s="317">
        <f t="shared" si="1563"/>
        <v>0</v>
      </c>
      <c r="K4261" s="317">
        <f t="shared" si="1559"/>
        <v>32750000</v>
      </c>
    </row>
    <row r="4262" spans="1:11" x14ac:dyDescent="0.2">
      <c r="A4262" s="326" t="s">
        <v>949</v>
      </c>
      <c r="B4262" s="326" t="s">
        <v>779</v>
      </c>
      <c r="C4262" s="327">
        <v>11</v>
      </c>
      <c r="D4262" s="322"/>
      <c r="E4262" s="187">
        <v>421</v>
      </c>
      <c r="F4262" s="230"/>
      <c r="G4262" s="328"/>
      <c r="H4262" s="199">
        <f t="shared" si="1563"/>
        <v>35000000</v>
      </c>
      <c r="I4262" s="199">
        <f t="shared" si="1563"/>
        <v>2250000</v>
      </c>
      <c r="J4262" s="199">
        <f t="shared" si="1563"/>
        <v>0</v>
      </c>
      <c r="K4262" s="199">
        <f t="shared" si="1559"/>
        <v>32750000</v>
      </c>
    </row>
    <row r="4263" spans="1:11" ht="15" x14ac:dyDescent="0.2">
      <c r="A4263" s="213" t="s">
        <v>949</v>
      </c>
      <c r="B4263" s="213" t="s">
        <v>779</v>
      </c>
      <c r="C4263" s="214">
        <v>11</v>
      </c>
      <c r="D4263" s="215" t="s">
        <v>25</v>
      </c>
      <c r="E4263" s="188">
        <v>4214</v>
      </c>
      <c r="F4263" s="228" t="s">
        <v>154</v>
      </c>
      <c r="H4263" s="222">
        <v>35000000</v>
      </c>
      <c r="I4263" s="222">
        <v>2250000</v>
      </c>
      <c r="J4263" s="222"/>
      <c r="K4263" s="222">
        <f t="shared" si="1559"/>
        <v>32750000</v>
      </c>
    </row>
    <row r="4264" spans="1:11" x14ac:dyDescent="0.2">
      <c r="A4264" s="330" t="s">
        <v>949</v>
      </c>
      <c r="B4264" s="330" t="s">
        <v>779</v>
      </c>
      <c r="C4264" s="285">
        <v>43</v>
      </c>
      <c r="D4264" s="330"/>
      <c r="E4264" s="286">
        <v>32</v>
      </c>
      <c r="F4264" s="287"/>
      <c r="G4264" s="287"/>
      <c r="H4264" s="317">
        <f t="shared" ref="H4264:J4265" si="1564">H4265</f>
        <v>50000</v>
      </c>
      <c r="I4264" s="317">
        <f t="shared" si="1564"/>
        <v>0</v>
      </c>
      <c r="J4264" s="317">
        <f t="shared" si="1564"/>
        <v>0</v>
      </c>
      <c r="K4264" s="317">
        <f t="shared" si="1559"/>
        <v>50000</v>
      </c>
    </row>
    <row r="4265" spans="1:11" x14ac:dyDescent="0.2">
      <c r="A4265" s="326" t="s">
        <v>949</v>
      </c>
      <c r="B4265" s="326" t="s">
        <v>779</v>
      </c>
      <c r="C4265" s="327">
        <v>43</v>
      </c>
      <c r="D4265" s="322"/>
      <c r="E4265" s="187">
        <v>323</v>
      </c>
      <c r="F4265" s="230"/>
      <c r="G4265" s="328"/>
      <c r="H4265" s="199">
        <f t="shared" si="1564"/>
        <v>50000</v>
      </c>
      <c r="I4265" s="199">
        <f t="shared" si="1564"/>
        <v>0</v>
      </c>
      <c r="J4265" s="199">
        <f t="shared" si="1564"/>
        <v>0</v>
      </c>
      <c r="K4265" s="199">
        <f t="shared" si="1559"/>
        <v>50000</v>
      </c>
    </row>
    <row r="4266" spans="1:11" ht="15" x14ac:dyDescent="0.2">
      <c r="A4266" s="213" t="s">
        <v>949</v>
      </c>
      <c r="B4266" s="213" t="s">
        <v>779</v>
      </c>
      <c r="C4266" s="214">
        <v>43</v>
      </c>
      <c r="D4266" s="215" t="s">
        <v>25</v>
      </c>
      <c r="E4266" s="188">
        <v>3232</v>
      </c>
      <c r="F4266" s="228" t="s">
        <v>118</v>
      </c>
      <c r="H4266" s="222">
        <v>50000</v>
      </c>
      <c r="I4266" s="222"/>
      <c r="J4266" s="222"/>
      <c r="K4266" s="222">
        <f t="shared" si="1559"/>
        <v>50000</v>
      </c>
    </row>
    <row r="4267" spans="1:11" ht="33.75" x14ac:dyDescent="0.2">
      <c r="A4267" s="296" t="s">
        <v>949</v>
      </c>
      <c r="B4267" s="296" t="s">
        <v>780</v>
      </c>
      <c r="C4267" s="296"/>
      <c r="D4267" s="296"/>
      <c r="E4267" s="297"/>
      <c r="F4267" s="299" t="s">
        <v>769</v>
      </c>
      <c r="G4267" s="300" t="s">
        <v>690</v>
      </c>
      <c r="H4267" s="301">
        <f>H4268+H4274+H4277+H4280</f>
        <v>7380000</v>
      </c>
      <c r="I4267" s="301">
        <f>I4268+I4274+I4277+I4280</f>
        <v>2160000</v>
      </c>
      <c r="J4267" s="301">
        <f>J4268+J4274+J4277+J4280</f>
        <v>0</v>
      </c>
      <c r="K4267" s="301">
        <f t="shared" si="1559"/>
        <v>5220000</v>
      </c>
    </row>
    <row r="4268" spans="1:11" x14ac:dyDescent="0.2">
      <c r="A4268" s="330" t="s">
        <v>949</v>
      </c>
      <c r="B4268" s="330" t="s">
        <v>780</v>
      </c>
      <c r="C4268" s="285">
        <v>11</v>
      </c>
      <c r="D4268" s="330"/>
      <c r="E4268" s="286">
        <v>34</v>
      </c>
      <c r="F4268" s="287"/>
      <c r="G4268" s="287"/>
      <c r="H4268" s="317">
        <f>H4269+H4272</f>
        <v>3380000</v>
      </c>
      <c r="I4268" s="317">
        <f>I4269+I4272</f>
        <v>280000</v>
      </c>
      <c r="J4268" s="317">
        <f>J4269+J4272</f>
        <v>0</v>
      </c>
      <c r="K4268" s="317">
        <f t="shared" si="1559"/>
        <v>3100000</v>
      </c>
    </row>
    <row r="4269" spans="1:11" s="152" customFormat="1" x14ac:dyDescent="0.2">
      <c r="A4269" s="326" t="s">
        <v>949</v>
      </c>
      <c r="B4269" s="326" t="s">
        <v>780</v>
      </c>
      <c r="C4269" s="327">
        <v>11</v>
      </c>
      <c r="D4269" s="322"/>
      <c r="E4269" s="187">
        <v>342</v>
      </c>
      <c r="F4269" s="230"/>
      <c r="G4269" s="328"/>
      <c r="H4269" s="199">
        <f>H4270+H4271</f>
        <v>2980000</v>
      </c>
      <c r="I4269" s="199">
        <f>I4270+I4271</f>
        <v>280000</v>
      </c>
      <c r="J4269" s="199">
        <f>J4270+J4271</f>
        <v>0</v>
      </c>
      <c r="K4269" s="199">
        <f t="shared" si="1559"/>
        <v>2700000</v>
      </c>
    </row>
    <row r="4270" spans="1:11" ht="45" x14ac:dyDescent="0.2">
      <c r="A4270" s="213" t="s">
        <v>949</v>
      </c>
      <c r="B4270" s="213" t="s">
        <v>780</v>
      </c>
      <c r="C4270" s="214">
        <v>11</v>
      </c>
      <c r="D4270" s="215" t="s">
        <v>25</v>
      </c>
      <c r="E4270" s="188">
        <v>3422</v>
      </c>
      <c r="F4270" s="228" t="s">
        <v>851</v>
      </c>
      <c r="H4270" s="222">
        <v>1578000</v>
      </c>
      <c r="I4270" s="222">
        <v>78000</v>
      </c>
      <c r="J4270" s="222"/>
      <c r="K4270" s="222">
        <f t="shared" si="1559"/>
        <v>1500000</v>
      </c>
    </row>
    <row r="4271" spans="1:11" ht="45" x14ac:dyDescent="0.2">
      <c r="A4271" s="213" t="s">
        <v>949</v>
      </c>
      <c r="B4271" s="213" t="s">
        <v>780</v>
      </c>
      <c r="C4271" s="214">
        <v>11</v>
      </c>
      <c r="D4271" s="215" t="s">
        <v>25</v>
      </c>
      <c r="E4271" s="188">
        <v>3423</v>
      </c>
      <c r="F4271" s="228" t="s">
        <v>758</v>
      </c>
      <c r="H4271" s="222">
        <v>1402000</v>
      </c>
      <c r="I4271" s="222">
        <v>202000</v>
      </c>
      <c r="J4271" s="222"/>
      <c r="K4271" s="222">
        <f t="shared" si="1559"/>
        <v>1200000</v>
      </c>
    </row>
    <row r="4272" spans="1:11" x14ac:dyDescent="0.2">
      <c r="A4272" s="326" t="s">
        <v>949</v>
      </c>
      <c r="B4272" s="326" t="s">
        <v>780</v>
      </c>
      <c r="C4272" s="327">
        <v>11</v>
      </c>
      <c r="D4272" s="322"/>
      <c r="E4272" s="187">
        <v>343</v>
      </c>
      <c r="F4272" s="230"/>
      <c r="G4272" s="328"/>
      <c r="H4272" s="199">
        <f>H4273</f>
        <v>400000</v>
      </c>
      <c r="I4272" s="199">
        <f>I4273</f>
        <v>0</v>
      </c>
      <c r="J4272" s="199">
        <f>J4273</f>
        <v>0</v>
      </c>
      <c r="K4272" s="199">
        <f t="shared" si="1559"/>
        <v>400000</v>
      </c>
    </row>
    <row r="4273" spans="1:11" ht="15" x14ac:dyDescent="0.2">
      <c r="A4273" s="213" t="s">
        <v>949</v>
      </c>
      <c r="B4273" s="213" t="s">
        <v>780</v>
      </c>
      <c r="C4273" s="214">
        <v>11</v>
      </c>
      <c r="D4273" s="215" t="s">
        <v>25</v>
      </c>
      <c r="E4273" s="188">
        <v>3434</v>
      </c>
      <c r="F4273" s="228" t="s">
        <v>127</v>
      </c>
      <c r="H4273" s="222">
        <v>400000</v>
      </c>
      <c r="I4273" s="222"/>
      <c r="J4273" s="222"/>
      <c r="K4273" s="222">
        <f t="shared" si="1559"/>
        <v>400000</v>
      </c>
    </row>
    <row r="4274" spans="1:11" x14ac:dyDescent="0.2">
      <c r="A4274" s="330" t="s">
        <v>949</v>
      </c>
      <c r="B4274" s="330" t="s">
        <v>780</v>
      </c>
      <c r="C4274" s="285">
        <v>11</v>
      </c>
      <c r="D4274" s="330"/>
      <c r="E4274" s="286">
        <v>54</v>
      </c>
      <c r="F4274" s="287"/>
      <c r="G4274" s="287"/>
      <c r="H4274" s="317">
        <f t="shared" ref="H4274:J4275" si="1565">H4275</f>
        <v>3880000</v>
      </c>
      <c r="I4274" s="317">
        <f t="shared" si="1565"/>
        <v>1880000</v>
      </c>
      <c r="J4274" s="317">
        <f t="shared" si="1565"/>
        <v>0</v>
      </c>
      <c r="K4274" s="317">
        <f t="shared" si="1559"/>
        <v>2000000</v>
      </c>
    </row>
    <row r="4275" spans="1:11" x14ac:dyDescent="0.2">
      <c r="A4275" s="326" t="s">
        <v>949</v>
      </c>
      <c r="B4275" s="326" t="s">
        <v>780</v>
      </c>
      <c r="C4275" s="327">
        <v>11</v>
      </c>
      <c r="D4275" s="322"/>
      <c r="E4275" s="187">
        <v>544</v>
      </c>
      <c r="F4275" s="230"/>
      <c r="G4275" s="328"/>
      <c r="H4275" s="199">
        <f t="shared" si="1565"/>
        <v>3880000</v>
      </c>
      <c r="I4275" s="199">
        <f t="shared" si="1565"/>
        <v>1880000</v>
      </c>
      <c r="J4275" s="199">
        <f t="shared" si="1565"/>
        <v>0</v>
      </c>
      <c r="K4275" s="199">
        <f t="shared" si="1559"/>
        <v>2000000</v>
      </c>
    </row>
    <row r="4276" spans="1:11" ht="45" x14ac:dyDescent="0.2">
      <c r="A4276" s="213" t="s">
        <v>949</v>
      </c>
      <c r="B4276" s="213" t="s">
        <v>780</v>
      </c>
      <c r="C4276" s="214">
        <v>11</v>
      </c>
      <c r="D4276" s="215" t="s">
        <v>25</v>
      </c>
      <c r="E4276" s="188">
        <v>5443</v>
      </c>
      <c r="F4276" s="228" t="s">
        <v>770</v>
      </c>
      <c r="H4276" s="222">
        <v>3880000</v>
      </c>
      <c r="I4276" s="222">
        <v>1880000</v>
      </c>
      <c r="J4276" s="222"/>
      <c r="K4276" s="222">
        <f t="shared" si="1559"/>
        <v>2000000</v>
      </c>
    </row>
    <row r="4277" spans="1:11" s="152" customFormat="1" x14ac:dyDescent="0.2">
      <c r="A4277" s="330" t="s">
        <v>949</v>
      </c>
      <c r="B4277" s="330" t="s">
        <v>780</v>
      </c>
      <c r="C4277" s="285">
        <v>43</v>
      </c>
      <c r="D4277" s="330"/>
      <c r="E4277" s="286">
        <v>34</v>
      </c>
      <c r="F4277" s="287"/>
      <c r="G4277" s="287"/>
      <c r="H4277" s="317">
        <f t="shared" ref="H4277:J4278" si="1566">H4278</f>
        <v>20000</v>
      </c>
      <c r="I4277" s="317">
        <f t="shared" si="1566"/>
        <v>0</v>
      </c>
      <c r="J4277" s="317">
        <f t="shared" si="1566"/>
        <v>0</v>
      </c>
      <c r="K4277" s="317">
        <f t="shared" si="1559"/>
        <v>20000</v>
      </c>
    </row>
    <row r="4278" spans="1:11" x14ac:dyDescent="0.2">
      <c r="A4278" s="326" t="s">
        <v>949</v>
      </c>
      <c r="B4278" s="326" t="s">
        <v>780</v>
      </c>
      <c r="C4278" s="327">
        <v>43</v>
      </c>
      <c r="D4278" s="322"/>
      <c r="E4278" s="187">
        <v>342</v>
      </c>
      <c r="F4278" s="230"/>
      <c r="G4278" s="328"/>
      <c r="H4278" s="199">
        <f t="shared" si="1566"/>
        <v>20000</v>
      </c>
      <c r="I4278" s="199">
        <f t="shared" si="1566"/>
        <v>0</v>
      </c>
      <c r="J4278" s="199">
        <f t="shared" si="1566"/>
        <v>0</v>
      </c>
      <c r="K4278" s="199">
        <f t="shared" si="1559"/>
        <v>20000</v>
      </c>
    </row>
    <row r="4279" spans="1:11" ht="45" x14ac:dyDescent="0.2">
      <c r="A4279" s="213" t="s">
        <v>949</v>
      </c>
      <c r="B4279" s="213" t="s">
        <v>780</v>
      </c>
      <c r="C4279" s="214">
        <v>43</v>
      </c>
      <c r="D4279" s="215" t="s">
        <v>25</v>
      </c>
      <c r="E4279" s="188">
        <v>3423</v>
      </c>
      <c r="F4279" s="228" t="s">
        <v>758</v>
      </c>
      <c r="H4279" s="222">
        <v>20000</v>
      </c>
      <c r="I4279" s="222"/>
      <c r="J4279" s="222"/>
      <c r="K4279" s="222">
        <f t="shared" si="1559"/>
        <v>20000</v>
      </c>
    </row>
    <row r="4280" spans="1:11" x14ac:dyDescent="0.2">
      <c r="A4280" s="330" t="s">
        <v>949</v>
      </c>
      <c r="B4280" s="330" t="s">
        <v>780</v>
      </c>
      <c r="C4280" s="285">
        <v>43</v>
      </c>
      <c r="D4280" s="330"/>
      <c r="E4280" s="286">
        <v>54</v>
      </c>
      <c r="F4280" s="287"/>
      <c r="G4280" s="287"/>
      <c r="H4280" s="317">
        <f t="shared" ref="H4280:J4281" si="1567">H4281</f>
        <v>100000</v>
      </c>
      <c r="I4280" s="317">
        <f t="shared" si="1567"/>
        <v>0</v>
      </c>
      <c r="J4280" s="317">
        <f t="shared" si="1567"/>
        <v>0</v>
      </c>
      <c r="K4280" s="317">
        <f t="shared" si="1559"/>
        <v>100000</v>
      </c>
    </row>
    <row r="4281" spans="1:11" x14ac:dyDescent="0.2">
      <c r="A4281" s="326" t="s">
        <v>949</v>
      </c>
      <c r="B4281" s="326" t="s">
        <v>780</v>
      </c>
      <c r="C4281" s="327">
        <v>43</v>
      </c>
      <c r="D4281" s="322"/>
      <c r="E4281" s="187">
        <v>544</v>
      </c>
      <c r="F4281" s="230"/>
      <c r="G4281" s="328"/>
      <c r="H4281" s="199">
        <f t="shared" si="1567"/>
        <v>100000</v>
      </c>
      <c r="I4281" s="199">
        <f t="shared" si="1567"/>
        <v>0</v>
      </c>
      <c r="J4281" s="199">
        <f t="shared" si="1567"/>
        <v>0</v>
      </c>
      <c r="K4281" s="199">
        <f t="shared" si="1559"/>
        <v>100000</v>
      </c>
    </row>
    <row r="4282" spans="1:11" s="152" customFormat="1" ht="45" x14ac:dyDescent="0.2">
      <c r="A4282" s="213" t="s">
        <v>949</v>
      </c>
      <c r="B4282" s="213" t="s">
        <v>780</v>
      </c>
      <c r="C4282" s="214">
        <v>43</v>
      </c>
      <c r="D4282" s="215" t="s">
        <v>25</v>
      </c>
      <c r="E4282" s="188">
        <v>5443</v>
      </c>
      <c r="F4282" s="228" t="s">
        <v>770</v>
      </c>
      <c r="G4282" s="208"/>
      <c r="H4282" s="222">
        <v>100000</v>
      </c>
      <c r="I4282" s="222"/>
      <c r="J4282" s="222"/>
      <c r="K4282" s="222">
        <f t="shared" si="1559"/>
        <v>100000</v>
      </c>
    </row>
    <row r="4283" spans="1:11" ht="33.75" x14ac:dyDescent="0.2">
      <c r="A4283" s="296" t="s">
        <v>949</v>
      </c>
      <c r="B4283" s="296" t="s">
        <v>781</v>
      </c>
      <c r="C4283" s="296"/>
      <c r="D4283" s="296"/>
      <c r="E4283" s="297"/>
      <c r="F4283" s="299" t="s">
        <v>771</v>
      </c>
      <c r="G4283" s="300" t="s">
        <v>690</v>
      </c>
      <c r="H4283" s="301">
        <f>H4284+H4289+H4293+H4296+H4301+H4305</f>
        <v>21501000</v>
      </c>
      <c r="I4283" s="301">
        <f>I4284+I4289+I4293+I4296+I4301+I4305</f>
        <v>6000</v>
      </c>
      <c r="J4283" s="301">
        <f>J4284+J4289+J4293+J4296+J4301+J4305</f>
        <v>6000</v>
      </c>
      <c r="K4283" s="301">
        <f t="shared" si="1559"/>
        <v>21501000</v>
      </c>
    </row>
    <row r="4284" spans="1:11" s="152" customFormat="1" x14ac:dyDescent="0.2">
      <c r="A4284" s="330" t="s">
        <v>949</v>
      </c>
      <c r="B4284" s="330" t="s">
        <v>781</v>
      </c>
      <c r="C4284" s="285">
        <v>43</v>
      </c>
      <c r="D4284" s="330"/>
      <c r="E4284" s="286">
        <v>31</v>
      </c>
      <c r="F4284" s="287"/>
      <c r="G4284" s="287"/>
      <c r="H4284" s="317">
        <f>H4285+H4287</f>
        <v>6000</v>
      </c>
      <c r="I4284" s="317">
        <f>I4285+I4287</f>
        <v>0</v>
      </c>
      <c r="J4284" s="317">
        <f>J4285+J4287</f>
        <v>0</v>
      </c>
      <c r="K4284" s="317">
        <f t="shared" si="1559"/>
        <v>6000</v>
      </c>
    </row>
    <row r="4285" spans="1:11" x14ac:dyDescent="0.2">
      <c r="A4285" s="326" t="s">
        <v>949</v>
      </c>
      <c r="B4285" s="326" t="s">
        <v>781</v>
      </c>
      <c r="C4285" s="327">
        <v>43</v>
      </c>
      <c r="D4285" s="322"/>
      <c r="E4285" s="187">
        <v>311</v>
      </c>
      <c r="F4285" s="230"/>
      <c r="G4285" s="328"/>
      <c r="H4285" s="199">
        <f>H4286</f>
        <v>5000</v>
      </c>
      <c r="I4285" s="199">
        <f>I4286</f>
        <v>0</v>
      </c>
      <c r="J4285" s="199">
        <f>J4286</f>
        <v>0</v>
      </c>
      <c r="K4285" s="199">
        <f t="shared" si="1559"/>
        <v>5000</v>
      </c>
    </row>
    <row r="4286" spans="1:11" s="152" customFormat="1" x14ac:dyDescent="0.2">
      <c r="A4286" s="213" t="s">
        <v>949</v>
      </c>
      <c r="B4286" s="213" t="s">
        <v>781</v>
      </c>
      <c r="C4286" s="214">
        <v>43</v>
      </c>
      <c r="D4286" s="215" t="s">
        <v>25</v>
      </c>
      <c r="E4286" s="188">
        <v>3111</v>
      </c>
      <c r="F4286" s="228" t="s">
        <v>19</v>
      </c>
      <c r="G4286" s="208"/>
      <c r="H4286" s="222">
        <v>5000</v>
      </c>
      <c r="I4286" s="222"/>
      <c r="J4286" s="222"/>
      <c r="K4286" s="222">
        <f t="shared" si="1559"/>
        <v>5000</v>
      </c>
    </row>
    <row r="4287" spans="1:11" x14ac:dyDescent="0.2">
      <c r="A4287" s="326" t="s">
        <v>949</v>
      </c>
      <c r="B4287" s="326" t="s">
        <v>781</v>
      </c>
      <c r="C4287" s="327">
        <v>43</v>
      </c>
      <c r="D4287" s="322"/>
      <c r="E4287" s="187">
        <v>313</v>
      </c>
      <c r="F4287" s="230"/>
      <c r="G4287" s="328"/>
      <c r="H4287" s="199">
        <f>H4288</f>
        <v>1000</v>
      </c>
      <c r="I4287" s="199">
        <f>I4288</f>
        <v>0</v>
      </c>
      <c r="J4287" s="199">
        <f>J4288</f>
        <v>0</v>
      </c>
      <c r="K4287" s="199">
        <f t="shared" si="1559"/>
        <v>1000</v>
      </c>
    </row>
    <row r="4288" spans="1:11" s="152" customFormat="1" x14ac:dyDescent="0.2">
      <c r="A4288" s="213" t="s">
        <v>949</v>
      </c>
      <c r="B4288" s="213" t="s">
        <v>781</v>
      </c>
      <c r="C4288" s="214">
        <v>43</v>
      </c>
      <c r="D4288" s="215" t="s">
        <v>25</v>
      </c>
      <c r="E4288" s="188">
        <v>3132</v>
      </c>
      <c r="F4288" s="228" t="s">
        <v>280</v>
      </c>
      <c r="G4288" s="208"/>
      <c r="H4288" s="222">
        <v>1000</v>
      </c>
      <c r="I4288" s="222"/>
      <c r="J4288" s="222"/>
      <c r="K4288" s="222">
        <f t="shared" si="1559"/>
        <v>1000</v>
      </c>
    </row>
    <row r="4289" spans="1:11" x14ac:dyDescent="0.2">
      <c r="A4289" s="330" t="s">
        <v>949</v>
      </c>
      <c r="B4289" s="330" t="s">
        <v>781</v>
      </c>
      <c r="C4289" s="285">
        <v>43</v>
      </c>
      <c r="D4289" s="330"/>
      <c r="E4289" s="286">
        <v>32</v>
      </c>
      <c r="F4289" s="287"/>
      <c r="G4289" s="287"/>
      <c r="H4289" s="317">
        <f>H4290</f>
        <v>6000</v>
      </c>
      <c r="I4289" s="317">
        <f>I4290</f>
        <v>0</v>
      </c>
      <c r="J4289" s="317">
        <f>J4290</f>
        <v>0</v>
      </c>
      <c r="K4289" s="317">
        <f t="shared" si="1559"/>
        <v>6000</v>
      </c>
    </row>
    <row r="4290" spans="1:11" x14ac:dyDescent="0.2">
      <c r="A4290" s="326" t="s">
        <v>949</v>
      </c>
      <c r="B4290" s="326" t="s">
        <v>781</v>
      </c>
      <c r="C4290" s="327">
        <v>43</v>
      </c>
      <c r="D4290" s="322"/>
      <c r="E4290" s="187">
        <v>323</v>
      </c>
      <c r="F4290" s="230"/>
      <c r="G4290" s="328"/>
      <c r="H4290" s="199">
        <f>H4291+H4292</f>
        <v>6000</v>
      </c>
      <c r="I4290" s="199">
        <f>I4291+I4292</f>
        <v>0</v>
      </c>
      <c r="J4290" s="199">
        <f>J4291+J4292</f>
        <v>0</v>
      </c>
      <c r="K4290" s="199">
        <f t="shared" si="1559"/>
        <v>6000</v>
      </c>
    </row>
    <row r="4291" spans="1:11" ht="15" x14ac:dyDescent="0.2">
      <c r="A4291" s="213" t="s">
        <v>949</v>
      </c>
      <c r="B4291" s="213" t="s">
        <v>781</v>
      </c>
      <c r="C4291" s="214">
        <v>43</v>
      </c>
      <c r="D4291" s="215" t="s">
        <v>25</v>
      </c>
      <c r="E4291" s="188">
        <v>3233</v>
      </c>
      <c r="F4291" s="228" t="s">
        <v>119</v>
      </c>
      <c r="H4291" s="222">
        <v>1000</v>
      </c>
      <c r="I4291" s="222"/>
      <c r="J4291" s="222"/>
      <c r="K4291" s="222">
        <f t="shared" ref="K4291:K4354" si="1568">H4291-I4291+J4291</f>
        <v>1000</v>
      </c>
    </row>
    <row r="4292" spans="1:11" s="152" customFormat="1" x14ac:dyDescent="0.2">
      <c r="A4292" s="213" t="s">
        <v>949</v>
      </c>
      <c r="B4292" s="213" t="s">
        <v>781</v>
      </c>
      <c r="C4292" s="214">
        <v>43</v>
      </c>
      <c r="D4292" s="215" t="s">
        <v>25</v>
      </c>
      <c r="E4292" s="188">
        <v>3237</v>
      </c>
      <c r="F4292" s="228" t="s">
        <v>36</v>
      </c>
      <c r="G4292" s="208"/>
      <c r="H4292" s="222">
        <v>5000</v>
      </c>
      <c r="I4292" s="222"/>
      <c r="J4292" s="222"/>
      <c r="K4292" s="222">
        <f t="shared" si="1568"/>
        <v>5000</v>
      </c>
    </row>
    <row r="4293" spans="1:11" x14ac:dyDescent="0.2">
      <c r="A4293" s="330" t="s">
        <v>949</v>
      </c>
      <c r="B4293" s="330" t="s">
        <v>781</v>
      </c>
      <c r="C4293" s="285">
        <v>43</v>
      </c>
      <c r="D4293" s="330"/>
      <c r="E4293" s="286">
        <v>42</v>
      </c>
      <c r="F4293" s="287"/>
      <c r="G4293" s="287"/>
      <c r="H4293" s="317">
        <f t="shared" ref="H4293:J4294" si="1569">H4294</f>
        <v>150000</v>
      </c>
      <c r="I4293" s="317">
        <f t="shared" si="1569"/>
        <v>0</v>
      </c>
      <c r="J4293" s="317">
        <f t="shared" si="1569"/>
        <v>0</v>
      </c>
      <c r="K4293" s="317">
        <f t="shared" si="1568"/>
        <v>150000</v>
      </c>
    </row>
    <row r="4294" spans="1:11" x14ac:dyDescent="0.2">
      <c r="A4294" s="326" t="s">
        <v>949</v>
      </c>
      <c r="B4294" s="326" t="s">
        <v>781</v>
      </c>
      <c r="C4294" s="327">
        <v>43</v>
      </c>
      <c r="D4294" s="322"/>
      <c r="E4294" s="187">
        <v>421</v>
      </c>
      <c r="F4294" s="230"/>
      <c r="G4294" s="328"/>
      <c r="H4294" s="199">
        <f t="shared" si="1569"/>
        <v>150000</v>
      </c>
      <c r="I4294" s="199">
        <f t="shared" si="1569"/>
        <v>0</v>
      </c>
      <c r="J4294" s="199">
        <f t="shared" si="1569"/>
        <v>0</v>
      </c>
      <c r="K4294" s="199">
        <f t="shared" si="1568"/>
        <v>150000</v>
      </c>
    </row>
    <row r="4295" spans="1:11" s="152" customFormat="1" x14ac:dyDescent="0.2">
      <c r="A4295" s="213" t="s">
        <v>949</v>
      </c>
      <c r="B4295" s="213" t="s">
        <v>781</v>
      </c>
      <c r="C4295" s="214">
        <v>43</v>
      </c>
      <c r="D4295" s="215" t="s">
        <v>25</v>
      </c>
      <c r="E4295" s="188">
        <v>4214</v>
      </c>
      <c r="F4295" s="228" t="s">
        <v>154</v>
      </c>
      <c r="G4295" s="208"/>
      <c r="H4295" s="222">
        <v>150000</v>
      </c>
      <c r="I4295" s="222"/>
      <c r="J4295" s="222"/>
      <c r="K4295" s="222">
        <f t="shared" si="1568"/>
        <v>150000</v>
      </c>
    </row>
    <row r="4296" spans="1:11" x14ac:dyDescent="0.2">
      <c r="A4296" s="330" t="s">
        <v>949</v>
      </c>
      <c r="B4296" s="330" t="s">
        <v>781</v>
      </c>
      <c r="C4296" s="285">
        <v>559</v>
      </c>
      <c r="D4296" s="330"/>
      <c r="E4296" s="286">
        <v>31</v>
      </c>
      <c r="F4296" s="287"/>
      <c r="G4296" s="287"/>
      <c r="H4296" s="317">
        <f>H4297+H4299</f>
        <v>59000</v>
      </c>
      <c r="I4296" s="317">
        <f>I4297+I4299</f>
        <v>0</v>
      </c>
      <c r="J4296" s="317">
        <f>J4297+J4299</f>
        <v>0</v>
      </c>
      <c r="K4296" s="317">
        <f t="shared" si="1568"/>
        <v>59000</v>
      </c>
    </row>
    <row r="4297" spans="1:11" x14ac:dyDescent="0.2">
      <c r="A4297" s="326" t="s">
        <v>949</v>
      </c>
      <c r="B4297" s="326" t="s">
        <v>781</v>
      </c>
      <c r="C4297" s="327">
        <v>559</v>
      </c>
      <c r="D4297" s="322"/>
      <c r="E4297" s="187">
        <v>311</v>
      </c>
      <c r="F4297" s="230"/>
      <c r="G4297" s="328"/>
      <c r="H4297" s="199">
        <f>H4298</f>
        <v>50000</v>
      </c>
      <c r="I4297" s="199">
        <f>I4298</f>
        <v>0</v>
      </c>
      <c r="J4297" s="199">
        <f>J4298</f>
        <v>0</v>
      </c>
      <c r="K4297" s="199">
        <f t="shared" si="1568"/>
        <v>50000</v>
      </c>
    </row>
    <row r="4298" spans="1:11" ht="15" x14ac:dyDescent="0.2">
      <c r="A4298" s="213" t="s">
        <v>949</v>
      </c>
      <c r="B4298" s="213" t="s">
        <v>781</v>
      </c>
      <c r="C4298" s="214">
        <v>559</v>
      </c>
      <c r="D4298" s="215" t="s">
        <v>25</v>
      </c>
      <c r="E4298" s="188">
        <v>3111</v>
      </c>
      <c r="F4298" s="228" t="s">
        <v>19</v>
      </c>
      <c r="H4298" s="222">
        <v>50000</v>
      </c>
      <c r="I4298" s="222"/>
      <c r="J4298" s="222"/>
      <c r="K4298" s="222">
        <f t="shared" si="1568"/>
        <v>50000</v>
      </c>
    </row>
    <row r="4299" spans="1:11" x14ac:dyDescent="0.2">
      <c r="A4299" s="326" t="s">
        <v>949</v>
      </c>
      <c r="B4299" s="326" t="s">
        <v>781</v>
      </c>
      <c r="C4299" s="327">
        <v>559</v>
      </c>
      <c r="D4299" s="322"/>
      <c r="E4299" s="187">
        <v>313</v>
      </c>
      <c r="F4299" s="230"/>
      <c r="G4299" s="328"/>
      <c r="H4299" s="199">
        <f>H4300</f>
        <v>9000</v>
      </c>
      <c r="I4299" s="199">
        <f>I4300</f>
        <v>0</v>
      </c>
      <c r="J4299" s="199">
        <f>J4300</f>
        <v>0</v>
      </c>
      <c r="K4299" s="199">
        <f t="shared" si="1568"/>
        <v>9000</v>
      </c>
    </row>
    <row r="4300" spans="1:11" ht="15" x14ac:dyDescent="0.2">
      <c r="A4300" s="213" t="s">
        <v>949</v>
      </c>
      <c r="B4300" s="213" t="s">
        <v>781</v>
      </c>
      <c r="C4300" s="214">
        <v>559</v>
      </c>
      <c r="D4300" s="215" t="s">
        <v>25</v>
      </c>
      <c r="E4300" s="188">
        <v>3132</v>
      </c>
      <c r="F4300" s="228" t="s">
        <v>280</v>
      </c>
      <c r="H4300" s="222">
        <v>9000</v>
      </c>
      <c r="I4300" s="222"/>
      <c r="J4300" s="222"/>
      <c r="K4300" s="222">
        <f t="shared" si="1568"/>
        <v>9000</v>
      </c>
    </row>
    <row r="4301" spans="1:11" x14ac:dyDescent="0.2">
      <c r="A4301" s="330" t="s">
        <v>949</v>
      </c>
      <c r="B4301" s="330" t="s">
        <v>781</v>
      </c>
      <c r="C4301" s="285">
        <v>559</v>
      </c>
      <c r="D4301" s="330"/>
      <c r="E4301" s="286">
        <v>32</v>
      </c>
      <c r="F4301" s="287"/>
      <c r="G4301" s="287"/>
      <c r="H4301" s="317">
        <f>H4302</f>
        <v>460000</v>
      </c>
      <c r="I4301" s="317">
        <f>I4302</f>
        <v>0</v>
      </c>
      <c r="J4301" s="317">
        <f>J4302</f>
        <v>6000</v>
      </c>
      <c r="K4301" s="317">
        <f t="shared" si="1568"/>
        <v>466000</v>
      </c>
    </row>
    <row r="4302" spans="1:11" x14ac:dyDescent="0.2">
      <c r="A4302" s="326" t="s">
        <v>949</v>
      </c>
      <c r="B4302" s="326" t="s">
        <v>781</v>
      </c>
      <c r="C4302" s="327">
        <v>559</v>
      </c>
      <c r="D4302" s="322"/>
      <c r="E4302" s="187">
        <v>323</v>
      </c>
      <c r="F4302" s="230"/>
      <c r="G4302" s="328"/>
      <c r="H4302" s="199">
        <f>H4303+H4304</f>
        <v>460000</v>
      </c>
      <c r="I4302" s="199">
        <f>I4303+I4304</f>
        <v>0</v>
      </c>
      <c r="J4302" s="199">
        <f>J4303+J4304</f>
        <v>6000</v>
      </c>
      <c r="K4302" s="199">
        <f t="shared" si="1568"/>
        <v>466000</v>
      </c>
    </row>
    <row r="4303" spans="1:11" ht="15" x14ac:dyDescent="0.2">
      <c r="A4303" s="213" t="s">
        <v>949</v>
      </c>
      <c r="B4303" s="213" t="s">
        <v>781</v>
      </c>
      <c r="C4303" s="214">
        <v>559</v>
      </c>
      <c r="D4303" s="215" t="s">
        <v>25</v>
      </c>
      <c r="E4303" s="188">
        <v>3233</v>
      </c>
      <c r="F4303" s="228" t="s">
        <v>119</v>
      </c>
      <c r="H4303" s="222">
        <v>145000</v>
      </c>
      <c r="I4303" s="222"/>
      <c r="J4303" s="222">
        <v>6000</v>
      </c>
      <c r="K4303" s="222">
        <f t="shared" si="1568"/>
        <v>151000</v>
      </c>
    </row>
    <row r="4304" spans="1:11" ht="15" x14ac:dyDescent="0.2">
      <c r="A4304" s="213" t="s">
        <v>949</v>
      </c>
      <c r="B4304" s="213" t="s">
        <v>781</v>
      </c>
      <c r="C4304" s="214">
        <v>559</v>
      </c>
      <c r="D4304" s="215" t="s">
        <v>25</v>
      </c>
      <c r="E4304" s="188">
        <v>3237</v>
      </c>
      <c r="F4304" s="228" t="s">
        <v>36</v>
      </c>
      <c r="H4304" s="222">
        <v>315000</v>
      </c>
      <c r="I4304" s="222"/>
      <c r="J4304" s="222"/>
      <c r="K4304" s="222">
        <f t="shared" si="1568"/>
        <v>315000</v>
      </c>
    </row>
    <row r="4305" spans="1:11" x14ac:dyDescent="0.2">
      <c r="A4305" s="330" t="s">
        <v>949</v>
      </c>
      <c r="B4305" s="330" t="s">
        <v>781</v>
      </c>
      <c r="C4305" s="285">
        <v>559</v>
      </c>
      <c r="D4305" s="330"/>
      <c r="E4305" s="286">
        <v>42</v>
      </c>
      <c r="F4305" s="287"/>
      <c r="G4305" s="287"/>
      <c r="H4305" s="317">
        <f t="shared" ref="H4305:J4306" si="1570">H4306</f>
        <v>20820000</v>
      </c>
      <c r="I4305" s="317">
        <f t="shared" si="1570"/>
        <v>6000</v>
      </c>
      <c r="J4305" s="317">
        <f t="shared" si="1570"/>
        <v>0</v>
      </c>
      <c r="K4305" s="317">
        <f t="shared" si="1568"/>
        <v>20814000</v>
      </c>
    </row>
    <row r="4306" spans="1:11" x14ac:dyDescent="0.2">
      <c r="A4306" s="326" t="s">
        <v>949</v>
      </c>
      <c r="B4306" s="326" t="s">
        <v>781</v>
      </c>
      <c r="C4306" s="327">
        <v>559</v>
      </c>
      <c r="D4306" s="322"/>
      <c r="E4306" s="187">
        <v>421</v>
      </c>
      <c r="F4306" s="230"/>
      <c r="G4306" s="328"/>
      <c r="H4306" s="199">
        <f t="shared" si="1570"/>
        <v>20820000</v>
      </c>
      <c r="I4306" s="199">
        <f t="shared" si="1570"/>
        <v>6000</v>
      </c>
      <c r="J4306" s="199">
        <f t="shared" si="1570"/>
        <v>0</v>
      </c>
      <c r="K4306" s="199">
        <f t="shared" si="1568"/>
        <v>20814000</v>
      </c>
    </row>
    <row r="4307" spans="1:11" ht="15" x14ac:dyDescent="0.2">
      <c r="A4307" s="213" t="s">
        <v>949</v>
      </c>
      <c r="B4307" s="213" t="s">
        <v>781</v>
      </c>
      <c r="C4307" s="214">
        <v>559</v>
      </c>
      <c r="D4307" s="215" t="s">
        <v>25</v>
      </c>
      <c r="E4307" s="188">
        <v>4214</v>
      </c>
      <c r="F4307" s="228" t="s">
        <v>154</v>
      </c>
      <c r="H4307" s="222">
        <v>20820000</v>
      </c>
      <c r="I4307" s="222">
        <v>6000</v>
      </c>
      <c r="J4307" s="222"/>
      <c r="K4307" s="222">
        <f t="shared" si="1568"/>
        <v>20814000</v>
      </c>
    </row>
    <row r="4308" spans="1:11" x14ac:dyDescent="0.2">
      <c r="A4308" s="396" t="s">
        <v>950</v>
      </c>
      <c r="B4308" s="424" t="s">
        <v>757</v>
      </c>
      <c r="C4308" s="424"/>
      <c r="D4308" s="424"/>
      <c r="E4308" s="424"/>
      <c r="F4308" s="233" t="s">
        <v>746</v>
      </c>
      <c r="G4308" s="180"/>
      <c r="H4308" s="151">
        <f>H4309+H4367</f>
        <v>14060500</v>
      </c>
      <c r="I4308" s="151">
        <f>I4309+I4367</f>
        <v>1426100</v>
      </c>
      <c r="J4308" s="151">
        <f>J4309+J4367</f>
        <v>559100</v>
      </c>
      <c r="K4308" s="151">
        <f t="shared" si="1568"/>
        <v>13193500</v>
      </c>
    </row>
    <row r="4309" spans="1:11" ht="33.75" x14ac:dyDescent="0.2">
      <c r="A4309" s="296" t="s">
        <v>950</v>
      </c>
      <c r="B4309" s="296" t="s">
        <v>800</v>
      </c>
      <c r="C4309" s="296"/>
      <c r="D4309" s="296"/>
      <c r="E4309" s="297"/>
      <c r="F4309" s="299" t="s">
        <v>763</v>
      </c>
      <c r="G4309" s="300" t="s">
        <v>690</v>
      </c>
      <c r="H4309" s="301">
        <f>H4310+H4322+H4331+H4357+H4362</f>
        <v>2490500</v>
      </c>
      <c r="I4309" s="301">
        <f>I4310+I4322+I4331+I4357+I4362</f>
        <v>872000</v>
      </c>
      <c r="J4309" s="301">
        <f>J4310+J4322+J4331+J4357+J4362</f>
        <v>509100</v>
      </c>
      <c r="K4309" s="301">
        <f t="shared" si="1568"/>
        <v>2127600</v>
      </c>
    </row>
    <row r="4310" spans="1:11" x14ac:dyDescent="0.2">
      <c r="A4310" s="330" t="s">
        <v>950</v>
      </c>
      <c r="B4310" s="330" t="s">
        <v>800</v>
      </c>
      <c r="C4310" s="285">
        <v>11</v>
      </c>
      <c r="D4310" s="330"/>
      <c r="E4310" s="286">
        <v>31</v>
      </c>
      <c r="F4310" s="287"/>
      <c r="G4310" s="287"/>
      <c r="H4310" s="317">
        <f>H4311+H4315+H4317+H4319</f>
        <v>405000</v>
      </c>
      <c r="I4310" s="317">
        <f t="shared" ref="I4310:J4310" si="1571">I4311+I4315+I4317+I4319</f>
        <v>0</v>
      </c>
      <c r="J4310" s="317">
        <f t="shared" si="1571"/>
        <v>504100</v>
      </c>
      <c r="K4310" s="317">
        <f t="shared" si="1568"/>
        <v>909100</v>
      </c>
    </row>
    <row r="4311" spans="1:11" x14ac:dyDescent="0.2">
      <c r="A4311" s="326" t="s">
        <v>950</v>
      </c>
      <c r="B4311" s="326" t="s">
        <v>800</v>
      </c>
      <c r="C4311" s="327">
        <v>11</v>
      </c>
      <c r="D4311" s="322"/>
      <c r="E4311" s="187">
        <v>311</v>
      </c>
      <c r="F4311" s="230"/>
      <c r="G4311" s="328"/>
      <c r="H4311" s="199">
        <f>H4312+H4313+H4314</f>
        <v>334040</v>
      </c>
      <c r="I4311" s="199">
        <f>I4312+I4313+I4314</f>
        <v>0</v>
      </c>
      <c r="J4311" s="199">
        <f>J4312+J4313+J4314</f>
        <v>267060</v>
      </c>
      <c r="K4311" s="199">
        <f t="shared" si="1568"/>
        <v>601100</v>
      </c>
    </row>
    <row r="4312" spans="1:11" ht="15" x14ac:dyDescent="0.2">
      <c r="A4312" s="213" t="s">
        <v>950</v>
      </c>
      <c r="B4312" s="213" t="s">
        <v>800</v>
      </c>
      <c r="C4312" s="214">
        <v>11</v>
      </c>
      <c r="D4312" s="215" t="s">
        <v>25</v>
      </c>
      <c r="E4312" s="188">
        <v>3111</v>
      </c>
      <c r="F4312" s="228" t="s">
        <v>19</v>
      </c>
      <c r="H4312" s="222">
        <v>323000</v>
      </c>
      <c r="I4312" s="222"/>
      <c r="J4312" s="222">
        <v>261000</v>
      </c>
      <c r="K4312" s="222">
        <f t="shared" si="1568"/>
        <v>584000</v>
      </c>
    </row>
    <row r="4313" spans="1:11" ht="15" x14ac:dyDescent="0.2">
      <c r="A4313" s="213" t="s">
        <v>950</v>
      </c>
      <c r="B4313" s="213" t="s">
        <v>800</v>
      </c>
      <c r="C4313" s="214">
        <v>11</v>
      </c>
      <c r="D4313" s="215" t="s">
        <v>25</v>
      </c>
      <c r="E4313" s="188">
        <v>3112</v>
      </c>
      <c r="F4313" s="228" t="s">
        <v>640</v>
      </c>
      <c r="H4313" s="222">
        <v>6040</v>
      </c>
      <c r="I4313" s="222"/>
      <c r="J4313" s="222">
        <v>6060</v>
      </c>
      <c r="K4313" s="222">
        <f t="shared" si="1568"/>
        <v>12100</v>
      </c>
    </row>
    <row r="4314" spans="1:11" ht="15" x14ac:dyDescent="0.2">
      <c r="A4314" s="213" t="s">
        <v>950</v>
      </c>
      <c r="B4314" s="213" t="s">
        <v>800</v>
      </c>
      <c r="C4314" s="214">
        <v>11</v>
      </c>
      <c r="D4314" s="215" t="s">
        <v>25</v>
      </c>
      <c r="E4314" s="188">
        <v>3113</v>
      </c>
      <c r="F4314" s="228" t="s">
        <v>20</v>
      </c>
      <c r="H4314" s="222">
        <v>5000</v>
      </c>
      <c r="I4314" s="222"/>
      <c r="J4314" s="222"/>
      <c r="K4314" s="222">
        <f t="shared" si="1568"/>
        <v>5000</v>
      </c>
    </row>
    <row r="4315" spans="1:11" x14ac:dyDescent="0.2">
      <c r="A4315" s="326" t="s">
        <v>950</v>
      </c>
      <c r="B4315" s="326" t="s">
        <v>800</v>
      </c>
      <c r="C4315" s="327">
        <v>11</v>
      </c>
      <c r="D4315" s="322"/>
      <c r="E4315" s="156">
        <v>312</v>
      </c>
      <c r="F4315" s="225"/>
      <c r="G4315" s="328"/>
      <c r="H4315" s="199">
        <f>H4316</f>
        <v>9000</v>
      </c>
      <c r="I4315" s="199">
        <f>I4316</f>
        <v>0</v>
      </c>
      <c r="J4315" s="199">
        <f>J4316</f>
        <v>9000</v>
      </c>
      <c r="K4315" s="199">
        <f t="shared" si="1568"/>
        <v>18000</v>
      </c>
    </row>
    <row r="4316" spans="1:11" ht="15" x14ac:dyDescent="0.2">
      <c r="A4316" s="213" t="s">
        <v>950</v>
      </c>
      <c r="B4316" s="213" t="s">
        <v>800</v>
      </c>
      <c r="C4316" s="214">
        <v>11</v>
      </c>
      <c r="D4316" s="215" t="s">
        <v>25</v>
      </c>
      <c r="E4316" s="219">
        <v>3121</v>
      </c>
      <c r="F4316" s="229" t="s">
        <v>22</v>
      </c>
      <c r="H4316" s="222">
        <v>9000</v>
      </c>
      <c r="I4316" s="222"/>
      <c r="J4316" s="222">
        <v>9000</v>
      </c>
      <c r="K4316" s="222">
        <f t="shared" si="1568"/>
        <v>18000</v>
      </c>
    </row>
    <row r="4317" spans="1:11" x14ac:dyDescent="0.2">
      <c r="A4317" s="326" t="s">
        <v>950</v>
      </c>
      <c r="B4317" s="326" t="s">
        <v>800</v>
      </c>
      <c r="C4317" s="327">
        <v>11</v>
      </c>
      <c r="D4317" s="322"/>
      <c r="E4317" s="156">
        <v>313</v>
      </c>
      <c r="F4317" s="225"/>
      <c r="G4317" s="328"/>
      <c r="H4317" s="199">
        <f>H4318</f>
        <v>61960</v>
      </c>
      <c r="I4317" s="199">
        <f>I4318</f>
        <v>0</v>
      </c>
      <c r="J4317" s="199">
        <f>J4318</f>
        <v>40040</v>
      </c>
      <c r="K4317" s="199">
        <f t="shared" si="1568"/>
        <v>102000</v>
      </c>
    </row>
    <row r="4318" spans="1:11" ht="15" x14ac:dyDescent="0.2">
      <c r="A4318" s="213" t="s">
        <v>950</v>
      </c>
      <c r="B4318" s="213" t="s">
        <v>800</v>
      </c>
      <c r="C4318" s="214">
        <v>11</v>
      </c>
      <c r="D4318" s="215" t="s">
        <v>25</v>
      </c>
      <c r="E4318" s="219">
        <v>3132</v>
      </c>
      <c r="F4318" s="229" t="s">
        <v>280</v>
      </c>
      <c r="H4318" s="222">
        <v>61960</v>
      </c>
      <c r="I4318" s="222"/>
      <c r="J4318" s="222">
        <v>40040</v>
      </c>
      <c r="K4318" s="222">
        <f t="shared" si="1568"/>
        <v>102000</v>
      </c>
    </row>
    <row r="4319" spans="1:11" x14ac:dyDescent="0.2">
      <c r="A4319" s="326" t="s">
        <v>950</v>
      </c>
      <c r="B4319" s="326" t="s">
        <v>800</v>
      </c>
      <c r="C4319" s="327">
        <v>11</v>
      </c>
      <c r="D4319" s="322"/>
      <c r="E4319" s="156">
        <v>329</v>
      </c>
      <c r="F4319" s="225"/>
      <c r="G4319" s="328"/>
      <c r="H4319" s="199">
        <f>SUM(H4320:H4321)</f>
        <v>0</v>
      </c>
      <c r="I4319" s="199">
        <f t="shared" ref="I4319:J4319" si="1572">SUM(I4320:I4321)</f>
        <v>0</v>
      </c>
      <c r="J4319" s="199">
        <f t="shared" si="1572"/>
        <v>188000</v>
      </c>
      <c r="K4319" s="199">
        <f t="shared" si="1568"/>
        <v>188000</v>
      </c>
    </row>
    <row r="4320" spans="1:11" ht="30" x14ac:dyDescent="0.2">
      <c r="A4320" s="213" t="s">
        <v>950</v>
      </c>
      <c r="B4320" s="213" t="s">
        <v>800</v>
      </c>
      <c r="C4320" s="214">
        <v>11</v>
      </c>
      <c r="D4320" s="215" t="s">
        <v>25</v>
      </c>
      <c r="E4320" s="219">
        <v>3291</v>
      </c>
      <c r="F4320" s="229" t="s">
        <v>152</v>
      </c>
      <c r="H4320" s="222"/>
      <c r="I4320" s="222"/>
      <c r="J4320" s="222">
        <v>88000</v>
      </c>
      <c r="K4320" s="222">
        <f t="shared" si="1568"/>
        <v>88000</v>
      </c>
    </row>
    <row r="4321" spans="1:11" ht="15" x14ac:dyDescent="0.2">
      <c r="A4321" s="213" t="s">
        <v>950</v>
      </c>
      <c r="B4321" s="213" t="s">
        <v>800</v>
      </c>
      <c r="C4321" s="214">
        <v>11</v>
      </c>
      <c r="D4321" s="215" t="s">
        <v>25</v>
      </c>
      <c r="E4321" s="219">
        <v>3294</v>
      </c>
      <c r="F4321" s="229" t="s">
        <v>611</v>
      </c>
      <c r="H4321" s="222"/>
      <c r="I4321" s="222"/>
      <c r="J4321" s="222">
        <v>100000</v>
      </c>
      <c r="K4321" s="222">
        <f t="shared" si="1568"/>
        <v>100000</v>
      </c>
    </row>
    <row r="4322" spans="1:11" x14ac:dyDescent="0.2">
      <c r="A4322" s="330" t="s">
        <v>950</v>
      </c>
      <c r="B4322" s="330" t="s">
        <v>800</v>
      </c>
      <c r="C4322" s="285">
        <v>43</v>
      </c>
      <c r="D4322" s="330"/>
      <c r="E4322" s="286">
        <v>31</v>
      </c>
      <c r="F4322" s="287"/>
      <c r="G4322" s="287"/>
      <c r="H4322" s="317">
        <f>H4323+H4327+H4329</f>
        <v>1085000</v>
      </c>
      <c r="I4322" s="317">
        <f>I4323+I4327+I4329</f>
        <v>668000</v>
      </c>
      <c r="J4322" s="317">
        <f>J4323+J4327+J4329</f>
        <v>0</v>
      </c>
      <c r="K4322" s="317">
        <f t="shared" si="1568"/>
        <v>417000</v>
      </c>
    </row>
    <row r="4323" spans="1:11" x14ac:dyDescent="0.2">
      <c r="A4323" s="326" t="s">
        <v>950</v>
      </c>
      <c r="B4323" s="326" t="s">
        <v>800</v>
      </c>
      <c r="C4323" s="327">
        <v>43</v>
      </c>
      <c r="D4323" s="322"/>
      <c r="E4323" s="187">
        <v>311</v>
      </c>
      <c r="F4323" s="230"/>
      <c r="G4323" s="328"/>
      <c r="H4323" s="199">
        <f>H4324+H4325+H4326</f>
        <v>902000</v>
      </c>
      <c r="I4323" s="199">
        <f>I4324+I4325+I4326</f>
        <v>565000</v>
      </c>
      <c r="J4323" s="199">
        <f>J4324+J4325+J4326</f>
        <v>0</v>
      </c>
      <c r="K4323" s="199">
        <f t="shared" si="1568"/>
        <v>337000</v>
      </c>
    </row>
    <row r="4324" spans="1:11" ht="15" x14ac:dyDescent="0.2">
      <c r="A4324" s="213" t="s">
        <v>950</v>
      </c>
      <c r="B4324" s="213" t="s">
        <v>800</v>
      </c>
      <c r="C4324" s="214">
        <v>43</v>
      </c>
      <c r="D4324" s="215" t="s">
        <v>25</v>
      </c>
      <c r="E4324" s="188">
        <v>3111</v>
      </c>
      <c r="F4324" s="228" t="s">
        <v>19</v>
      </c>
      <c r="H4324" s="222">
        <v>840000</v>
      </c>
      <c r="I4324" s="222">
        <v>548000</v>
      </c>
      <c r="J4324" s="222"/>
      <c r="K4324" s="222">
        <f t="shared" si="1568"/>
        <v>292000</v>
      </c>
    </row>
    <row r="4325" spans="1:11" ht="15" x14ac:dyDescent="0.2">
      <c r="A4325" s="213" t="s">
        <v>950</v>
      </c>
      <c r="B4325" s="213" t="s">
        <v>800</v>
      </c>
      <c r="C4325" s="214">
        <v>43</v>
      </c>
      <c r="D4325" s="215" t="s">
        <v>25</v>
      </c>
      <c r="E4325" s="188">
        <v>3112</v>
      </c>
      <c r="F4325" s="228" t="s">
        <v>640</v>
      </c>
      <c r="H4325" s="222">
        <v>42000</v>
      </c>
      <c r="I4325" s="222">
        <v>7000</v>
      </c>
      <c r="J4325" s="222"/>
      <c r="K4325" s="222">
        <f t="shared" si="1568"/>
        <v>35000</v>
      </c>
    </row>
    <row r="4326" spans="1:11" ht="15" x14ac:dyDescent="0.2">
      <c r="A4326" s="213" t="s">
        <v>950</v>
      </c>
      <c r="B4326" s="213" t="s">
        <v>800</v>
      </c>
      <c r="C4326" s="214">
        <v>43</v>
      </c>
      <c r="D4326" s="215" t="s">
        <v>25</v>
      </c>
      <c r="E4326" s="188">
        <v>3113</v>
      </c>
      <c r="F4326" s="228" t="s">
        <v>20</v>
      </c>
      <c r="H4326" s="222">
        <v>20000</v>
      </c>
      <c r="I4326" s="222">
        <v>10000</v>
      </c>
      <c r="J4326" s="222"/>
      <c r="K4326" s="222">
        <f t="shared" si="1568"/>
        <v>10000</v>
      </c>
    </row>
    <row r="4327" spans="1:11" x14ac:dyDescent="0.2">
      <c r="A4327" s="326" t="s">
        <v>950</v>
      </c>
      <c r="B4327" s="326" t="s">
        <v>800</v>
      </c>
      <c r="C4327" s="327">
        <v>43</v>
      </c>
      <c r="D4327" s="322"/>
      <c r="E4327" s="156">
        <v>312</v>
      </c>
      <c r="F4327" s="225"/>
      <c r="G4327" s="328"/>
      <c r="H4327" s="199">
        <f>H4328</f>
        <v>48000</v>
      </c>
      <c r="I4327" s="199">
        <f>I4328</f>
        <v>18000</v>
      </c>
      <c r="J4327" s="199">
        <f>J4328</f>
        <v>0</v>
      </c>
      <c r="K4327" s="199">
        <f t="shared" si="1568"/>
        <v>30000</v>
      </c>
    </row>
    <row r="4328" spans="1:11" ht="15" x14ac:dyDescent="0.2">
      <c r="A4328" s="213" t="s">
        <v>950</v>
      </c>
      <c r="B4328" s="213" t="s">
        <v>800</v>
      </c>
      <c r="C4328" s="214">
        <v>43</v>
      </c>
      <c r="D4328" s="215" t="s">
        <v>25</v>
      </c>
      <c r="E4328" s="219">
        <v>3121</v>
      </c>
      <c r="F4328" s="229" t="s">
        <v>22</v>
      </c>
      <c r="H4328" s="222">
        <v>48000</v>
      </c>
      <c r="I4328" s="222">
        <v>18000</v>
      </c>
      <c r="J4328" s="222"/>
      <c r="K4328" s="222">
        <f t="shared" si="1568"/>
        <v>30000</v>
      </c>
    </row>
    <row r="4329" spans="1:11" x14ac:dyDescent="0.2">
      <c r="A4329" s="326" t="s">
        <v>950</v>
      </c>
      <c r="B4329" s="326" t="s">
        <v>800</v>
      </c>
      <c r="C4329" s="327">
        <v>43</v>
      </c>
      <c r="D4329" s="322"/>
      <c r="E4329" s="156">
        <v>313</v>
      </c>
      <c r="F4329" s="225"/>
      <c r="G4329" s="328"/>
      <c r="H4329" s="199">
        <f>H4330</f>
        <v>135000</v>
      </c>
      <c r="I4329" s="199">
        <f>I4330</f>
        <v>85000</v>
      </c>
      <c r="J4329" s="199">
        <f>J4330</f>
        <v>0</v>
      </c>
      <c r="K4329" s="199">
        <f t="shared" si="1568"/>
        <v>50000</v>
      </c>
    </row>
    <row r="4330" spans="1:11" ht="15" x14ac:dyDescent="0.2">
      <c r="A4330" s="213" t="s">
        <v>950</v>
      </c>
      <c r="B4330" s="213" t="s">
        <v>800</v>
      </c>
      <c r="C4330" s="214">
        <v>43</v>
      </c>
      <c r="D4330" s="215" t="s">
        <v>25</v>
      </c>
      <c r="E4330" s="219">
        <v>3132</v>
      </c>
      <c r="F4330" s="229" t="s">
        <v>280</v>
      </c>
      <c r="H4330" s="222">
        <v>135000</v>
      </c>
      <c r="I4330" s="222">
        <v>85000</v>
      </c>
      <c r="J4330" s="222"/>
      <c r="K4330" s="222">
        <f t="shared" si="1568"/>
        <v>50000</v>
      </c>
    </row>
    <row r="4331" spans="1:11" x14ac:dyDescent="0.2">
      <c r="A4331" s="330" t="s">
        <v>950</v>
      </c>
      <c r="B4331" s="330" t="s">
        <v>800</v>
      </c>
      <c r="C4331" s="285">
        <v>43</v>
      </c>
      <c r="D4331" s="330"/>
      <c r="E4331" s="286">
        <v>32</v>
      </c>
      <c r="F4331" s="287"/>
      <c r="G4331" s="287"/>
      <c r="H4331" s="317">
        <f t="shared" ref="H4331:I4331" si="1573">H4332+H4337+H4342+H4350</f>
        <v>969000</v>
      </c>
      <c r="I4331" s="317">
        <f t="shared" si="1573"/>
        <v>196000</v>
      </c>
      <c r="J4331" s="317">
        <f t="shared" ref="J4331" si="1574">J4332+J4337+J4342+J4350</f>
        <v>0</v>
      </c>
      <c r="K4331" s="317">
        <f t="shared" si="1568"/>
        <v>773000</v>
      </c>
    </row>
    <row r="4332" spans="1:11" x14ac:dyDescent="0.2">
      <c r="A4332" s="326" t="s">
        <v>950</v>
      </c>
      <c r="B4332" s="326" t="s">
        <v>800</v>
      </c>
      <c r="C4332" s="327">
        <v>43</v>
      </c>
      <c r="D4332" s="322"/>
      <c r="E4332" s="187">
        <v>321</v>
      </c>
      <c r="F4332" s="230"/>
      <c r="G4332" s="328"/>
      <c r="H4332" s="199">
        <f>SUM(H4333:H4336)</f>
        <v>66000</v>
      </c>
      <c r="I4332" s="199">
        <f>SUM(I4333:I4336)</f>
        <v>8000</v>
      </c>
      <c r="J4332" s="199">
        <f>SUM(J4333:J4336)</f>
        <v>0</v>
      </c>
      <c r="K4332" s="199">
        <f t="shared" si="1568"/>
        <v>58000</v>
      </c>
    </row>
    <row r="4333" spans="1:11" ht="15" x14ac:dyDescent="0.2">
      <c r="A4333" s="213" t="s">
        <v>950</v>
      </c>
      <c r="B4333" s="213" t="s">
        <v>800</v>
      </c>
      <c r="C4333" s="214">
        <v>43</v>
      </c>
      <c r="D4333" s="215" t="s">
        <v>25</v>
      </c>
      <c r="E4333" s="188">
        <v>3211</v>
      </c>
      <c r="F4333" s="228" t="s">
        <v>110</v>
      </c>
      <c r="H4333" s="222">
        <v>6000</v>
      </c>
      <c r="I4333" s="222"/>
      <c r="J4333" s="222"/>
      <c r="K4333" s="222">
        <f t="shared" si="1568"/>
        <v>6000</v>
      </c>
    </row>
    <row r="4334" spans="1:11" ht="30" x14ac:dyDescent="0.2">
      <c r="A4334" s="213" t="s">
        <v>950</v>
      </c>
      <c r="B4334" s="213" t="s">
        <v>800</v>
      </c>
      <c r="C4334" s="214">
        <v>43</v>
      </c>
      <c r="D4334" s="215" t="s">
        <v>25</v>
      </c>
      <c r="E4334" s="188">
        <v>3212</v>
      </c>
      <c r="F4334" s="228" t="s">
        <v>111</v>
      </c>
      <c r="H4334" s="222">
        <v>35000</v>
      </c>
      <c r="I4334" s="222"/>
      <c r="J4334" s="222"/>
      <c r="K4334" s="222">
        <f t="shared" si="1568"/>
        <v>35000</v>
      </c>
    </row>
    <row r="4335" spans="1:11" ht="15" x14ac:dyDescent="0.2">
      <c r="A4335" s="213" t="s">
        <v>950</v>
      </c>
      <c r="B4335" s="213" t="s">
        <v>800</v>
      </c>
      <c r="C4335" s="214">
        <v>43</v>
      </c>
      <c r="D4335" s="215" t="s">
        <v>25</v>
      </c>
      <c r="E4335" s="188">
        <v>3213</v>
      </c>
      <c r="F4335" s="228" t="s">
        <v>112</v>
      </c>
      <c r="H4335" s="222">
        <v>15000</v>
      </c>
      <c r="I4335" s="222"/>
      <c r="J4335" s="222"/>
      <c r="K4335" s="222">
        <f t="shared" si="1568"/>
        <v>15000</v>
      </c>
    </row>
    <row r="4336" spans="1:11" ht="15" x14ac:dyDescent="0.2">
      <c r="A4336" s="213" t="s">
        <v>950</v>
      </c>
      <c r="B4336" s="213" t="s">
        <v>800</v>
      </c>
      <c r="C4336" s="214">
        <v>43</v>
      </c>
      <c r="D4336" s="215" t="s">
        <v>25</v>
      </c>
      <c r="E4336" s="188">
        <v>3214</v>
      </c>
      <c r="F4336" s="228" t="s">
        <v>234</v>
      </c>
      <c r="H4336" s="222">
        <v>10000</v>
      </c>
      <c r="I4336" s="222">
        <v>8000</v>
      </c>
      <c r="J4336" s="222"/>
      <c r="K4336" s="222">
        <f t="shared" si="1568"/>
        <v>2000</v>
      </c>
    </row>
    <row r="4337" spans="1:11" x14ac:dyDescent="0.2">
      <c r="A4337" s="326" t="s">
        <v>950</v>
      </c>
      <c r="B4337" s="326" t="s">
        <v>800</v>
      </c>
      <c r="C4337" s="327">
        <v>43</v>
      </c>
      <c r="D4337" s="322"/>
      <c r="E4337" s="187">
        <v>322</v>
      </c>
      <c r="F4337" s="230"/>
      <c r="G4337" s="328"/>
      <c r="H4337" s="199">
        <f>SUM(H4338:H4341)</f>
        <v>280000</v>
      </c>
      <c r="I4337" s="199">
        <f>SUM(I4338:I4341)</f>
        <v>0</v>
      </c>
      <c r="J4337" s="199">
        <f>SUM(J4338:J4341)</f>
        <v>0</v>
      </c>
      <c r="K4337" s="199">
        <f t="shared" si="1568"/>
        <v>280000</v>
      </c>
    </row>
    <row r="4338" spans="1:11" ht="15" x14ac:dyDescent="0.2">
      <c r="A4338" s="213" t="s">
        <v>950</v>
      </c>
      <c r="B4338" s="213" t="s">
        <v>800</v>
      </c>
      <c r="C4338" s="214">
        <v>43</v>
      </c>
      <c r="D4338" s="215" t="s">
        <v>25</v>
      </c>
      <c r="E4338" s="188">
        <v>3221</v>
      </c>
      <c r="F4338" s="228" t="s">
        <v>146</v>
      </c>
      <c r="H4338" s="222">
        <v>50000</v>
      </c>
      <c r="I4338" s="222"/>
      <c r="J4338" s="222"/>
      <c r="K4338" s="222">
        <f t="shared" si="1568"/>
        <v>50000</v>
      </c>
    </row>
    <row r="4339" spans="1:11" ht="15" x14ac:dyDescent="0.2">
      <c r="A4339" s="213" t="s">
        <v>950</v>
      </c>
      <c r="B4339" s="213" t="s">
        <v>800</v>
      </c>
      <c r="C4339" s="214">
        <v>43</v>
      </c>
      <c r="D4339" s="215" t="s">
        <v>25</v>
      </c>
      <c r="E4339" s="188">
        <v>3223</v>
      </c>
      <c r="F4339" s="228" t="s">
        <v>115</v>
      </c>
      <c r="H4339" s="222">
        <v>200000</v>
      </c>
      <c r="I4339" s="222"/>
      <c r="J4339" s="222"/>
      <c r="K4339" s="222">
        <f t="shared" si="1568"/>
        <v>200000</v>
      </c>
    </row>
    <row r="4340" spans="1:11" ht="30" x14ac:dyDescent="0.2">
      <c r="A4340" s="213" t="s">
        <v>950</v>
      </c>
      <c r="B4340" s="213" t="s">
        <v>800</v>
      </c>
      <c r="C4340" s="214">
        <v>43</v>
      </c>
      <c r="D4340" s="215" t="s">
        <v>25</v>
      </c>
      <c r="E4340" s="188">
        <v>3224</v>
      </c>
      <c r="F4340" s="228" t="s">
        <v>144</v>
      </c>
      <c r="H4340" s="222">
        <v>20000</v>
      </c>
      <c r="I4340" s="222"/>
      <c r="J4340" s="222"/>
      <c r="K4340" s="222">
        <f t="shared" si="1568"/>
        <v>20000</v>
      </c>
    </row>
    <row r="4341" spans="1:11" ht="15" x14ac:dyDescent="0.2">
      <c r="A4341" s="213" t="s">
        <v>950</v>
      </c>
      <c r="B4341" s="213" t="s">
        <v>800</v>
      </c>
      <c r="C4341" s="214">
        <v>43</v>
      </c>
      <c r="D4341" s="215" t="s">
        <v>25</v>
      </c>
      <c r="E4341" s="188">
        <v>3225</v>
      </c>
      <c r="F4341" s="228" t="s">
        <v>151</v>
      </c>
      <c r="H4341" s="222">
        <v>10000</v>
      </c>
      <c r="I4341" s="222"/>
      <c r="J4341" s="222"/>
      <c r="K4341" s="222">
        <f t="shared" si="1568"/>
        <v>10000</v>
      </c>
    </row>
    <row r="4342" spans="1:11" x14ac:dyDescent="0.2">
      <c r="A4342" s="326" t="s">
        <v>950</v>
      </c>
      <c r="B4342" s="326" t="s">
        <v>800</v>
      </c>
      <c r="C4342" s="327">
        <v>43</v>
      </c>
      <c r="D4342" s="322"/>
      <c r="E4342" s="187">
        <v>323</v>
      </c>
      <c r="F4342" s="230"/>
      <c r="G4342" s="328"/>
      <c r="H4342" s="199">
        <f>SUM(H4343:H4349)</f>
        <v>319000</v>
      </c>
      <c r="I4342" s="199">
        <f>SUM(I4343:I4349)</f>
        <v>0</v>
      </c>
      <c r="J4342" s="199">
        <f>SUM(J4343:J4349)</f>
        <v>0</v>
      </c>
      <c r="K4342" s="199">
        <f t="shared" si="1568"/>
        <v>319000</v>
      </c>
    </row>
    <row r="4343" spans="1:11" ht="15" x14ac:dyDescent="0.2">
      <c r="A4343" s="213" t="s">
        <v>950</v>
      </c>
      <c r="B4343" s="213" t="s">
        <v>800</v>
      </c>
      <c r="C4343" s="214">
        <v>43</v>
      </c>
      <c r="D4343" s="215" t="s">
        <v>25</v>
      </c>
      <c r="E4343" s="188">
        <v>3231</v>
      </c>
      <c r="F4343" s="228" t="s">
        <v>117</v>
      </c>
      <c r="H4343" s="222">
        <v>17000</v>
      </c>
      <c r="I4343" s="222"/>
      <c r="J4343" s="222"/>
      <c r="K4343" s="222">
        <f t="shared" si="1568"/>
        <v>17000</v>
      </c>
    </row>
    <row r="4344" spans="1:11" ht="15" x14ac:dyDescent="0.2">
      <c r="A4344" s="213" t="s">
        <v>950</v>
      </c>
      <c r="B4344" s="213" t="s">
        <v>800</v>
      </c>
      <c r="C4344" s="214">
        <v>43</v>
      </c>
      <c r="D4344" s="215" t="s">
        <v>25</v>
      </c>
      <c r="E4344" s="188">
        <v>3232</v>
      </c>
      <c r="F4344" s="228" t="s">
        <v>118</v>
      </c>
      <c r="H4344" s="222">
        <v>100000</v>
      </c>
      <c r="I4344" s="222"/>
      <c r="J4344" s="222"/>
      <c r="K4344" s="222">
        <f t="shared" si="1568"/>
        <v>100000</v>
      </c>
    </row>
    <row r="4345" spans="1:11" ht="15" x14ac:dyDescent="0.2">
      <c r="A4345" s="213" t="s">
        <v>950</v>
      </c>
      <c r="B4345" s="213" t="s">
        <v>800</v>
      </c>
      <c r="C4345" s="214">
        <v>43</v>
      </c>
      <c r="D4345" s="215" t="s">
        <v>25</v>
      </c>
      <c r="E4345" s="188">
        <v>3233</v>
      </c>
      <c r="F4345" s="228" t="s">
        <v>119</v>
      </c>
      <c r="H4345" s="222">
        <v>10000</v>
      </c>
      <c r="I4345" s="222"/>
      <c r="J4345" s="222"/>
      <c r="K4345" s="222">
        <f t="shared" si="1568"/>
        <v>10000</v>
      </c>
    </row>
    <row r="4346" spans="1:11" ht="15" x14ac:dyDescent="0.2">
      <c r="A4346" s="213" t="s">
        <v>950</v>
      </c>
      <c r="B4346" s="213" t="s">
        <v>800</v>
      </c>
      <c r="C4346" s="214">
        <v>43</v>
      </c>
      <c r="D4346" s="215" t="s">
        <v>25</v>
      </c>
      <c r="E4346" s="188">
        <v>3234</v>
      </c>
      <c r="F4346" s="228" t="s">
        <v>120</v>
      </c>
      <c r="H4346" s="222">
        <v>17000</v>
      </c>
      <c r="I4346" s="222"/>
      <c r="J4346" s="222"/>
      <c r="K4346" s="222">
        <f t="shared" si="1568"/>
        <v>17000</v>
      </c>
    </row>
    <row r="4347" spans="1:11" ht="15" x14ac:dyDescent="0.2">
      <c r="A4347" s="213" t="s">
        <v>950</v>
      </c>
      <c r="B4347" s="213" t="s">
        <v>800</v>
      </c>
      <c r="C4347" s="214">
        <v>43</v>
      </c>
      <c r="D4347" s="215" t="s">
        <v>25</v>
      </c>
      <c r="E4347" s="188">
        <v>3237</v>
      </c>
      <c r="F4347" s="228" t="s">
        <v>36</v>
      </c>
      <c r="H4347" s="222">
        <v>90000</v>
      </c>
      <c r="I4347" s="222"/>
      <c r="J4347" s="222"/>
      <c r="K4347" s="222">
        <f t="shared" si="1568"/>
        <v>90000</v>
      </c>
    </row>
    <row r="4348" spans="1:11" ht="15" x14ac:dyDescent="0.2">
      <c r="A4348" s="213" t="s">
        <v>950</v>
      </c>
      <c r="B4348" s="213" t="s">
        <v>800</v>
      </c>
      <c r="C4348" s="214">
        <v>43</v>
      </c>
      <c r="D4348" s="215" t="s">
        <v>25</v>
      </c>
      <c r="E4348" s="188">
        <v>3238</v>
      </c>
      <c r="F4348" s="228" t="s">
        <v>122</v>
      </c>
      <c r="H4348" s="222">
        <v>35000</v>
      </c>
      <c r="I4348" s="222"/>
      <c r="J4348" s="222"/>
      <c r="K4348" s="222">
        <f t="shared" si="1568"/>
        <v>35000</v>
      </c>
    </row>
    <row r="4349" spans="1:11" ht="15" x14ac:dyDescent="0.2">
      <c r="A4349" s="213" t="s">
        <v>950</v>
      </c>
      <c r="B4349" s="213" t="s">
        <v>800</v>
      </c>
      <c r="C4349" s="214">
        <v>43</v>
      </c>
      <c r="D4349" s="215" t="s">
        <v>25</v>
      </c>
      <c r="E4349" s="188">
        <v>3239</v>
      </c>
      <c r="F4349" s="228" t="s">
        <v>41</v>
      </c>
      <c r="H4349" s="222">
        <v>50000</v>
      </c>
      <c r="I4349" s="222"/>
      <c r="J4349" s="222"/>
      <c r="K4349" s="222">
        <f t="shared" si="1568"/>
        <v>50000</v>
      </c>
    </row>
    <row r="4350" spans="1:11" x14ac:dyDescent="0.2">
      <c r="A4350" s="326" t="s">
        <v>950</v>
      </c>
      <c r="B4350" s="326" t="s">
        <v>800</v>
      </c>
      <c r="C4350" s="327">
        <v>43</v>
      </c>
      <c r="D4350" s="322"/>
      <c r="E4350" s="187">
        <v>329</v>
      </c>
      <c r="F4350" s="230"/>
      <c r="G4350" s="328"/>
      <c r="H4350" s="199">
        <f>SUM(H4351:H4356)</f>
        <v>304000</v>
      </c>
      <c r="I4350" s="199">
        <f>SUM(I4351:I4356)</f>
        <v>188000</v>
      </c>
      <c r="J4350" s="199">
        <f>SUM(J4351:J4356)</f>
        <v>0</v>
      </c>
      <c r="K4350" s="199">
        <f t="shared" si="1568"/>
        <v>116000</v>
      </c>
    </row>
    <row r="4351" spans="1:11" ht="30" x14ac:dyDescent="0.2">
      <c r="A4351" s="213" t="s">
        <v>950</v>
      </c>
      <c r="B4351" s="213" t="s">
        <v>800</v>
      </c>
      <c r="C4351" s="214">
        <v>43</v>
      </c>
      <c r="D4351" s="338" t="s">
        <v>25</v>
      </c>
      <c r="E4351" s="339">
        <v>3291</v>
      </c>
      <c r="F4351" s="228" t="s">
        <v>152</v>
      </c>
      <c r="H4351" s="222">
        <v>160000</v>
      </c>
      <c r="I4351" s="222">
        <v>88000</v>
      </c>
      <c r="J4351" s="222"/>
      <c r="K4351" s="222">
        <f t="shared" si="1568"/>
        <v>72000</v>
      </c>
    </row>
    <row r="4352" spans="1:11" ht="15" x14ac:dyDescent="0.2">
      <c r="A4352" s="213" t="s">
        <v>950</v>
      </c>
      <c r="B4352" s="213" t="s">
        <v>800</v>
      </c>
      <c r="C4352" s="214">
        <v>43</v>
      </c>
      <c r="D4352" s="338" t="s">
        <v>25</v>
      </c>
      <c r="E4352" s="339">
        <v>3292</v>
      </c>
      <c r="F4352" s="228" t="s">
        <v>123</v>
      </c>
      <c r="H4352" s="222">
        <v>20000</v>
      </c>
      <c r="I4352" s="222"/>
      <c r="J4352" s="222"/>
      <c r="K4352" s="222">
        <f t="shared" si="1568"/>
        <v>20000</v>
      </c>
    </row>
    <row r="4353" spans="1:11" ht="15" x14ac:dyDescent="0.2">
      <c r="A4353" s="213" t="s">
        <v>950</v>
      </c>
      <c r="B4353" s="213" t="s">
        <v>800</v>
      </c>
      <c r="C4353" s="214">
        <v>43</v>
      </c>
      <c r="D4353" s="338" t="s">
        <v>25</v>
      </c>
      <c r="E4353" s="339">
        <v>3293</v>
      </c>
      <c r="F4353" s="228" t="s">
        <v>124</v>
      </c>
      <c r="H4353" s="222">
        <v>15000</v>
      </c>
      <c r="I4353" s="222"/>
      <c r="J4353" s="222"/>
      <c r="K4353" s="222">
        <f t="shared" si="1568"/>
        <v>15000</v>
      </c>
    </row>
    <row r="4354" spans="1:11" ht="15" x14ac:dyDescent="0.2">
      <c r="A4354" s="213" t="s">
        <v>950</v>
      </c>
      <c r="B4354" s="213" t="s">
        <v>800</v>
      </c>
      <c r="C4354" s="214">
        <v>43</v>
      </c>
      <c r="D4354" s="338" t="s">
        <v>25</v>
      </c>
      <c r="E4354" s="339">
        <v>3294</v>
      </c>
      <c r="F4354" s="228" t="s">
        <v>611</v>
      </c>
      <c r="H4354" s="222">
        <v>102000</v>
      </c>
      <c r="I4354" s="222">
        <v>100000</v>
      </c>
      <c r="J4354" s="222"/>
      <c r="K4354" s="222">
        <f t="shared" si="1568"/>
        <v>2000</v>
      </c>
    </row>
    <row r="4355" spans="1:11" ht="15" x14ac:dyDescent="0.2">
      <c r="A4355" s="213" t="s">
        <v>950</v>
      </c>
      <c r="B4355" s="213" t="s">
        <v>800</v>
      </c>
      <c r="C4355" s="214">
        <v>43</v>
      </c>
      <c r="D4355" s="338" t="s">
        <v>25</v>
      </c>
      <c r="E4355" s="339">
        <v>3295</v>
      </c>
      <c r="F4355" s="228" t="s">
        <v>237</v>
      </c>
      <c r="H4355" s="222">
        <v>5000</v>
      </c>
      <c r="I4355" s="222"/>
      <c r="J4355" s="222"/>
      <c r="K4355" s="222">
        <f t="shared" ref="K4355:K4377" si="1575">H4355-I4355+J4355</f>
        <v>5000</v>
      </c>
    </row>
    <row r="4356" spans="1:11" ht="15" x14ac:dyDescent="0.2">
      <c r="A4356" s="213" t="s">
        <v>950</v>
      </c>
      <c r="B4356" s="213" t="s">
        <v>800</v>
      </c>
      <c r="C4356" s="214">
        <v>43</v>
      </c>
      <c r="D4356" s="338" t="s">
        <v>25</v>
      </c>
      <c r="E4356" s="339">
        <v>3299</v>
      </c>
      <c r="F4356" s="228" t="s">
        <v>125</v>
      </c>
      <c r="H4356" s="222">
        <v>2000</v>
      </c>
      <c r="I4356" s="222"/>
      <c r="J4356" s="222"/>
      <c r="K4356" s="222">
        <f t="shared" si="1575"/>
        <v>2000</v>
      </c>
    </row>
    <row r="4357" spans="1:11" x14ac:dyDescent="0.2">
      <c r="A4357" s="330" t="s">
        <v>950</v>
      </c>
      <c r="B4357" s="330" t="s">
        <v>800</v>
      </c>
      <c r="C4357" s="285">
        <v>43</v>
      </c>
      <c r="D4357" s="330"/>
      <c r="E4357" s="286">
        <v>34</v>
      </c>
      <c r="F4357" s="287"/>
      <c r="G4357" s="287"/>
      <c r="H4357" s="317">
        <f>H4358</f>
        <v>6500</v>
      </c>
      <c r="I4357" s="317">
        <f>I4358</f>
        <v>3000</v>
      </c>
      <c r="J4357" s="317">
        <f>J4358</f>
        <v>0</v>
      </c>
      <c r="K4357" s="317">
        <f t="shared" si="1575"/>
        <v>3500</v>
      </c>
    </row>
    <row r="4358" spans="1:11" x14ac:dyDescent="0.2">
      <c r="A4358" s="326" t="s">
        <v>950</v>
      </c>
      <c r="B4358" s="326" t="s">
        <v>800</v>
      </c>
      <c r="C4358" s="327">
        <v>43</v>
      </c>
      <c r="D4358" s="322"/>
      <c r="E4358" s="187">
        <v>343</v>
      </c>
      <c r="F4358" s="230"/>
      <c r="G4358" s="328"/>
      <c r="H4358" s="199">
        <f>H4359+H4360+H4361</f>
        <v>6500</v>
      </c>
      <c r="I4358" s="199">
        <f>I4359+I4360+I4361</f>
        <v>3000</v>
      </c>
      <c r="J4358" s="199">
        <f>J4359+J4360+J4361</f>
        <v>0</v>
      </c>
      <c r="K4358" s="199">
        <f t="shared" si="1575"/>
        <v>3500</v>
      </c>
    </row>
    <row r="4359" spans="1:11" ht="15" x14ac:dyDescent="0.2">
      <c r="A4359" s="213" t="s">
        <v>950</v>
      </c>
      <c r="B4359" s="213" t="s">
        <v>800</v>
      </c>
      <c r="C4359" s="214">
        <v>43</v>
      </c>
      <c r="D4359" s="215" t="s">
        <v>25</v>
      </c>
      <c r="E4359" s="188">
        <v>3431</v>
      </c>
      <c r="F4359" s="228" t="s">
        <v>153</v>
      </c>
      <c r="H4359" s="222">
        <v>4500</v>
      </c>
      <c r="I4359" s="222">
        <v>3000</v>
      </c>
      <c r="J4359" s="222"/>
      <c r="K4359" s="222">
        <f t="shared" si="1575"/>
        <v>1500</v>
      </c>
    </row>
    <row r="4360" spans="1:11" ht="15" x14ac:dyDescent="0.2">
      <c r="A4360" s="213" t="s">
        <v>950</v>
      </c>
      <c r="B4360" s="213" t="s">
        <v>800</v>
      </c>
      <c r="C4360" s="214">
        <v>43</v>
      </c>
      <c r="D4360" s="215" t="s">
        <v>25</v>
      </c>
      <c r="E4360" s="188">
        <v>3433</v>
      </c>
      <c r="F4360" s="228" t="s">
        <v>126</v>
      </c>
      <c r="H4360" s="222">
        <v>1000</v>
      </c>
      <c r="I4360" s="222"/>
      <c r="J4360" s="222"/>
      <c r="K4360" s="222">
        <f t="shared" si="1575"/>
        <v>1000</v>
      </c>
    </row>
    <row r="4361" spans="1:11" ht="15" x14ac:dyDescent="0.2">
      <c r="A4361" s="213" t="s">
        <v>950</v>
      </c>
      <c r="B4361" s="213" t="s">
        <v>800</v>
      </c>
      <c r="C4361" s="214">
        <v>43</v>
      </c>
      <c r="D4361" s="215" t="s">
        <v>25</v>
      </c>
      <c r="E4361" s="188">
        <v>3434</v>
      </c>
      <c r="F4361" s="228" t="s">
        <v>127</v>
      </c>
      <c r="H4361" s="222">
        <v>1000</v>
      </c>
      <c r="I4361" s="222"/>
      <c r="J4361" s="222"/>
      <c r="K4361" s="222">
        <f t="shared" si="1575"/>
        <v>1000</v>
      </c>
    </row>
    <row r="4362" spans="1:11" x14ac:dyDescent="0.2">
      <c r="A4362" s="330" t="s">
        <v>950</v>
      </c>
      <c r="B4362" s="330" t="s">
        <v>800</v>
      </c>
      <c r="C4362" s="285">
        <v>43</v>
      </c>
      <c r="D4362" s="330"/>
      <c r="E4362" s="286">
        <v>42</v>
      </c>
      <c r="F4362" s="287"/>
      <c r="G4362" s="287"/>
      <c r="H4362" s="317">
        <f>H4363+H4365</f>
        <v>25000</v>
      </c>
      <c r="I4362" s="317">
        <f>I4363+I4365</f>
        <v>5000</v>
      </c>
      <c r="J4362" s="317">
        <f>J4363+J4365</f>
        <v>5000</v>
      </c>
      <c r="K4362" s="317">
        <f t="shared" si="1575"/>
        <v>25000</v>
      </c>
    </row>
    <row r="4363" spans="1:11" x14ac:dyDescent="0.2">
      <c r="A4363" s="326" t="s">
        <v>950</v>
      </c>
      <c r="B4363" s="326" t="s">
        <v>800</v>
      </c>
      <c r="C4363" s="327">
        <v>43</v>
      </c>
      <c r="D4363" s="322"/>
      <c r="E4363" s="187">
        <v>422</v>
      </c>
      <c r="F4363" s="230"/>
      <c r="G4363" s="328"/>
      <c r="H4363" s="199">
        <f>H4364</f>
        <v>20000</v>
      </c>
      <c r="I4363" s="199">
        <f>I4364</f>
        <v>0</v>
      </c>
      <c r="J4363" s="199">
        <f>J4364</f>
        <v>5000</v>
      </c>
      <c r="K4363" s="199">
        <f t="shared" si="1575"/>
        <v>25000</v>
      </c>
    </row>
    <row r="4364" spans="1:11" ht="15" x14ac:dyDescent="0.2">
      <c r="A4364" s="213" t="s">
        <v>950</v>
      </c>
      <c r="B4364" s="213" t="s">
        <v>800</v>
      </c>
      <c r="C4364" s="214">
        <v>43</v>
      </c>
      <c r="D4364" s="215" t="s">
        <v>25</v>
      </c>
      <c r="E4364" s="188">
        <v>4221</v>
      </c>
      <c r="F4364" s="228" t="s">
        <v>129</v>
      </c>
      <c r="H4364" s="222">
        <v>20000</v>
      </c>
      <c r="I4364" s="222"/>
      <c r="J4364" s="222">
        <v>5000</v>
      </c>
      <c r="K4364" s="222">
        <f t="shared" si="1575"/>
        <v>25000</v>
      </c>
    </row>
    <row r="4365" spans="1:11" x14ac:dyDescent="0.2">
      <c r="A4365" s="326" t="s">
        <v>950</v>
      </c>
      <c r="B4365" s="326" t="s">
        <v>800</v>
      </c>
      <c r="C4365" s="327">
        <v>43</v>
      </c>
      <c r="D4365" s="322"/>
      <c r="E4365" s="187">
        <v>426</v>
      </c>
      <c r="F4365" s="230"/>
      <c r="G4365" s="328"/>
      <c r="H4365" s="199">
        <f>H4366</f>
        <v>5000</v>
      </c>
      <c r="I4365" s="199">
        <f>I4366</f>
        <v>5000</v>
      </c>
      <c r="J4365" s="199">
        <f>J4366</f>
        <v>0</v>
      </c>
      <c r="K4365" s="199">
        <f t="shared" si="1575"/>
        <v>0</v>
      </c>
    </row>
    <row r="4366" spans="1:11" ht="15" x14ac:dyDescent="0.2">
      <c r="A4366" s="213" t="s">
        <v>950</v>
      </c>
      <c r="B4366" s="213" t="s">
        <v>800</v>
      </c>
      <c r="C4366" s="214">
        <v>43</v>
      </c>
      <c r="D4366" s="215" t="s">
        <v>25</v>
      </c>
      <c r="E4366" s="188">
        <v>4262</v>
      </c>
      <c r="F4366" s="228" t="s">
        <v>135</v>
      </c>
      <c r="H4366" s="222">
        <v>5000</v>
      </c>
      <c r="I4366" s="222">
        <v>5000</v>
      </c>
      <c r="J4366" s="222"/>
      <c r="K4366" s="222">
        <f t="shared" si="1575"/>
        <v>0</v>
      </c>
    </row>
    <row r="4367" spans="1:11" ht="33.75" x14ac:dyDescent="0.2">
      <c r="A4367" s="296" t="s">
        <v>950</v>
      </c>
      <c r="B4367" s="296" t="s">
        <v>801</v>
      </c>
      <c r="C4367" s="296"/>
      <c r="D4367" s="296"/>
      <c r="E4367" s="297"/>
      <c r="F4367" s="299" t="s">
        <v>772</v>
      </c>
      <c r="G4367" s="300" t="s">
        <v>690</v>
      </c>
      <c r="H4367" s="301">
        <f>H4368+H4372+H4375</f>
        <v>11570000</v>
      </c>
      <c r="I4367" s="301">
        <f>I4368+I4372+I4375</f>
        <v>554100</v>
      </c>
      <c r="J4367" s="301">
        <f>J4368+J4372+J4375</f>
        <v>50000</v>
      </c>
      <c r="K4367" s="301">
        <f t="shared" si="1575"/>
        <v>11065900</v>
      </c>
    </row>
    <row r="4368" spans="1:11" x14ac:dyDescent="0.2">
      <c r="A4368" s="330" t="s">
        <v>950</v>
      </c>
      <c r="B4368" s="330" t="s">
        <v>801</v>
      </c>
      <c r="C4368" s="285">
        <v>11</v>
      </c>
      <c r="D4368" s="330"/>
      <c r="E4368" s="286">
        <v>32</v>
      </c>
      <c r="F4368" s="287"/>
      <c r="G4368" s="287"/>
      <c r="H4368" s="317">
        <f>H4369</f>
        <v>2350000</v>
      </c>
      <c r="I4368" s="317">
        <f>I4369</f>
        <v>50000</v>
      </c>
      <c r="J4368" s="317">
        <f>J4369</f>
        <v>50000</v>
      </c>
      <c r="K4368" s="317">
        <f t="shared" si="1575"/>
        <v>2350000</v>
      </c>
    </row>
    <row r="4369" spans="1:11" x14ac:dyDescent="0.2">
      <c r="A4369" s="326" t="s">
        <v>950</v>
      </c>
      <c r="B4369" s="326" t="s">
        <v>801</v>
      </c>
      <c r="C4369" s="327">
        <v>11</v>
      </c>
      <c r="D4369" s="322"/>
      <c r="E4369" s="187">
        <v>323</v>
      </c>
      <c r="F4369" s="230"/>
      <c r="G4369" s="328"/>
      <c r="H4369" s="199">
        <f>H4370+H4371</f>
        <v>2350000</v>
      </c>
      <c r="I4369" s="199">
        <f>I4370+I4371</f>
        <v>50000</v>
      </c>
      <c r="J4369" s="199">
        <f>J4370+J4371</f>
        <v>50000</v>
      </c>
      <c r="K4369" s="199">
        <f t="shared" si="1575"/>
        <v>2350000</v>
      </c>
    </row>
    <row r="4370" spans="1:11" ht="15" x14ac:dyDescent="0.2">
      <c r="A4370" s="213" t="s">
        <v>950</v>
      </c>
      <c r="B4370" s="213" t="s">
        <v>801</v>
      </c>
      <c r="C4370" s="214">
        <v>11</v>
      </c>
      <c r="D4370" s="215" t="s">
        <v>25</v>
      </c>
      <c r="E4370" s="188">
        <v>3232</v>
      </c>
      <c r="F4370" s="228" t="s">
        <v>118</v>
      </c>
      <c r="H4370" s="222">
        <v>2250000</v>
      </c>
      <c r="I4370" s="222">
        <v>50000</v>
      </c>
      <c r="J4370" s="222"/>
      <c r="K4370" s="222">
        <f t="shared" si="1575"/>
        <v>2200000</v>
      </c>
    </row>
    <row r="4371" spans="1:11" ht="15" x14ac:dyDescent="0.2">
      <c r="A4371" s="213" t="s">
        <v>950</v>
      </c>
      <c r="B4371" s="213" t="s">
        <v>801</v>
      </c>
      <c r="C4371" s="214">
        <v>11</v>
      </c>
      <c r="D4371" s="215" t="s">
        <v>25</v>
      </c>
      <c r="E4371" s="188">
        <v>3237</v>
      </c>
      <c r="F4371" s="228" t="s">
        <v>36</v>
      </c>
      <c r="H4371" s="222">
        <v>100000</v>
      </c>
      <c r="I4371" s="222"/>
      <c r="J4371" s="222">
        <v>50000</v>
      </c>
      <c r="K4371" s="222">
        <f t="shared" si="1575"/>
        <v>150000</v>
      </c>
    </row>
    <row r="4372" spans="1:11" x14ac:dyDescent="0.2">
      <c r="A4372" s="330" t="s">
        <v>950</v>
      </c>
      <c r="B4372" s="330" t="s">
        <v>801</v>
      </c>
      <c r="C4372" s="285">
        <v>11</v>
      </c>
      <c r="D4372" s="330"/>
      <c r="E4372" s="286">
        <v>42</v>
      </c>
      <c r="F4372" s="287"/>
      <c r="G4372" s="287"/>
      <c r="H4372" s="317">
        <f t="shared" ref="H4372:J4373" si="1576">H4373</f>
        <v>7220000</v>
      </c>
      <c r="I4372" s="317">
        <f t="shared" si="1576"/>
        <v>504100</v>
      </c>
      <c r="J4372" s="317">
        <f t="shared" si="1576"/>
        <v>0</v>
      </c>
      <c r="K4372" s="317">
        <f t="shared" si="1575"/>
        <v>6715900</v>
      </c>
    </row>
    <row r="4373" spans="1:11" x14ac:dyDescent="0.2">
      <c r="A4373" s="326" t="s">
        <v>950</v>
      </c>
      <c r="B4373" s="326" t="s">
        <v>801</v>
      </c>
      <c r="C4373" s="327">
        <v>11</v>
      </c>
      <c r="D4373" s="322"/>
      <c r="E4373" s="187">
        <v>421</v>
      </c>
      <c r="F4373" s="230"/>
      <c r="G4373" s="328"/>
      <c r="H4373" s="199">
        <f t="shared" si="1576"/>
        <v>7220000</v>
      </c>
      <c r="I4373" s="199">
        <f t="shared" si="1576"/>
        <v>504100</v>
      </c>
      <c r="J4373" s="199">
        <f t="shared" si="1576"/>
        <v>0</v>
      </c>
      <c r="K4373" s="199">
        <f t="shared" si="1575"/>
        <v>6715900</v>
      </c>
    </row>
    <row r="4374" spans="1:11" ht="15" x14ac:dyDescent="0.2">
      <c r="A4374" s="213" t="s">
        <v>950</v>
      </c>
      <c r="B4374" s="213" t="s">
        <v>801</v>
      </c>
      <c r="C4374" s="214">
        <v>11</v>
      </c>
      <c r="D4374" s="215" t="s">
        <v>25</v>
      </c>
      <c r="E4374" s="188">
        <v>4214</v>
      </c>
      <c r="F4374" s="228" t="s">
        <v>154</v>
      </c>
      <c r="H4374" s="222">
        <v>7220000</v>
      </c>
      <c r="I4374" s="222">
        <v>504100</v>
      </c>
      <c r="J4374" s="222"/>
      <c r="K4374" s="222">
        <f t="shared" si="1575"/>
        <v>6715900</v>
      </c>
    </row>
    <row r="4375" spans="1:11" x14ac:dyDescent="0.2">
      <c r="A4375" s="330" t="s">
        <v>950</v>
      </c>
      <c r="B4375" s="330" t="s">
        <v>801</v>
      </c>
      <c r="C4375" s="285">
        <v>52</v>
      </c>
      <c r="D4375" s="330"/>
      <c r="E4375" s="286">
        <v>42</v>
      </c>
      <c r="F4375" s="287"/>
      <c r="G4375" s="287"/>
      <c r="H4375" s="317">
        <f t="shared" ref="H4375:J4376" si="1577">H4376</f>
        <v>2000000</v>
      </c>
      <c r="I4375" s="317">
        <f t="shared" si="1577"/>
        <v>0</v>
      </c>
      <c r="J4375" s="317">
        <f t="shared" si="1577"/>
        <v>0</v>
      </c>
      <c r="K4375" s="317">
        <f t="shared" si="1575"/>
        <v>2000000</v>
      </c>
    </row>
    <row r="4376" spans="1:11" x14ac:dyDescent="0.2">
      <c r="A4376" s="326" t="s">
        <v>950</v>
      </c>
      <c r="B4376" s="326" t="s">
        <v>801</v>
      </c>
      <c r="C4376" s="327">
        <v>52</v>
      </c>
      <c r="D4376" s="322"/>
      <c r="E4376" s="187">
        <v>421</v>
      </c>
      <c r="F4376" s="230"/>
      <c r="G4376" s="328"/>
      <c r="H4376" s="199">
        <f t="shared" si="1577"/>
        <v>2000000</v>
      </c>
      <c r="I4376" s="199">
        <f t="shared" si="1577"/>
        <v>0</v>
      </c>
      <c r="J4376" s="199">
        <f t="shared" si="1577"/>
        <v>0</v>
      </c>
      <c r="K4376" s="199">
        <f t="shared" si="1575"/>
        <v>2000000</v>
      </c>
    </row>
    <row r="4377" spans="1:11" ht="15" x14ac:dyDescent="0.2">
      <c r="A4377" s="213" t="s">
        <v>950</v>
      </c>
      <c r="B4377" s="213" t="s">
        <v>801</v>
      </c>
      <c r="C4377" s="214">
        <v>52</v>
      </c>
      <c r="D4377" s="215" t="s">
        <v>25</v>
      </c>
      <c r="E4377" s="188">
        <v>4214</v>
      </c>
      <c r="F4377" s="228" t="s">
        <v>154</v>
      </c>
      <c r="H4377" s="222">
        <v>2000000</v>
      </c>
      <c r="I4377" s="222"/>
      <c r="J4377" s="222"/>
      <c r="K4377" s="222">
        <f t="shared" si="1575"/>
        <v>2000000</v>
      </c>
    </row>
  </sheetData>
  <mergeCells count="31">
    <mergeCell ref="B261:F261"/>
    <mergeCell ref="B2:F2"/>
    <mergeCell ref="B3:F3"/>
    <mergeCell ref="B4:F4"/>
    <mergeCell ref="B167:F167"/>
    <mergeCell ref="B168:F168"/>
    <mergeCell ref="B1744:F1744"/>
    <mergeCell ref="B1843:F1843"/>
    <mergeCell ref="B1659:E1659"/>
    <mergeCell ref="B588:F588"/>
    <mergeCell ref="B797:F797"/>
    <mergeCell ref="B798:F798"/>
    <mergeCell ref="B1094:F1094"/>
    <mergeCell ref="B1026:F1026"/>
    <mergeCell ref="B1153:F1153"/>
    <mergeCell ref="B1154:F1154"/>
    <mergeCell ref="B1416:F1416"/>
    <mergeCell ref="B1486:F1486"/>
    <mergeCell ref="B1487:E1487"/>
    <mergeCell ref="B1592:E1592"/>
    <mergeCell ref="B1926:F1926"/>
    <mergeCell ref="B1927:E1927"/>
    <mergeCell ref="B2478:E2478"/>
    <mergeCell ref="B2741:E2741"/>
    <mergeCell ref="B2989:E2989"/>
    <mergeCell ref="B3358:E3358"/>
    <mergeCell ref="B4308:E4308"/>
    <mergeCell ref="B3630:E3630"/>
    <mergeCell ref="B3814:E3814"/>
    <mergeCell ref="B3969:E3969"/>
    <mergeCell ref="B4195:E4195"/>
  </mergeCells>
  <pageMargins left="0.15748031496062992" right="0.15748031496062992" top="0.35433070866141736" bottom="0.27559055118110237" header="0.19685039370078741" footer="0.15748031496062992"/>
  <pageSetup paperSize="9" scale="53" orientation="portrait" r:id="rId1"/>
  <headerFooter alignWithMargins="0">
    <oddHeader>&amp;C&amp;14Izmjene i dopune Financijskog plana Ministarstva mora, prometa i infrastrukture za 2021. godinu - lipanj 2021.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ANALIZA</vt:lpstr>
      <vt:lpstr>1. rebalans 2021.</vt:lpstr>
      <vt:lpstr>'1. rebalans 2021.'!Print_Area</vt:lpstr>
      <vt:lpstr>ANALIZA!Print_Area</vt:lpstr>
      <vt:lpstr>'1. rebalans 2021.'!Print_Titles</vt:lpstr>
      <vt:lpstr>ANALIZA!Print_Titles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Andreja Sladoljev</cp:lastModifiedBy>
  <cp:lastPrinted>2021-06-21T08:44:28Z</cp:lastPrinted>
  <dcterms:created xsi:type="dcterms:W3CDTF">2003-08-01T05:44:34Z</dcterms:created>
  <dcterms:modified xsi:type="dcterms:W3CDTF">2021-06-21T08:44:32Z</dcterms:modified>
</cp:coreProperties>
</file>